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WKSERVER\Data\womankind\Administrators\Grants\HSAB\HSAB Grant 2025-2026\"/>
    </mc:Choice>
  </mc:AlternateContent>
  <xr:revisionPtr revIDLastSave="0" documentId="8_{E1A76950-B14A-4CDC-A25D-851708D0C07C}" xr6:coauthVersionLast="47" xr6:coauthVersionMax="47" xr10:uidLastSave="{00000000-0000-0000-0000-000000000000}"/>
  <bookViews>
    <workbookView xWindow="-120" yWindow="-120" windowWidth="38640" windowHeight="15840" activeTab="5"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definedNames>
    <definedName name="_xlnm.Print_Area" localSheetId="4">'Agency Expenses'!$A$1:$E$46</definedName>
    <definedName name="_xlnm.Print_Area" localSheetId="5">'Agency Revenue'!$A$1:$G$36</definedName>
    <definedName name="_xlnm.Print_Area" localSheetId="0">'Board Information'!$D$1:$I$21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20" i="5"/>
  <c r="E25" i="5"/>
  <c r="E30" i="5"/>
  <c r="E35" i="5"/>
  <c r="E39" i="5"/>
  <c r="E43" i="5"/>
  <c r="E27" i="5"/>
  <c r="E41" i="5"/>
  <c r="E19" i="5"/>
  <c r="E28" i="5"/>
  <c r="E38" i="5"/>
  <c r="E42" i="5"/>
  <c r="E22" i="5"/>
  <c r="E26" i="5"/>
  <c r="E32" i="5"/>
  <c r="E36" i="5"/>
  <c r="E40" i="5"/>
  <c r="E44" i="5"/>
  <c r="E23" i="5"/>
  <c r="E33" i="5"/>
  <c r="E37" i="5"/>
  <c r="E7" i="5"/>
  <c r="E10" i="5"/>
  <c r="E24" i="5"/>
  <c r="E34"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<sst xmlns="http://schemas.openxmlformats.org/spreadsheetml/2006/main" count="297" uniqueCount="192">
  <si>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</si>
  <si>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</si>
  <si>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</si>
  <si>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</si>
  <si>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</si>
  <si>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</si>
  <si>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</si>
  <si>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</si>
  <si>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</si>
  <si>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</si>
  <si>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</si>
  <si>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</si>
  <si>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</si>
  <si>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</si>
  <si>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</si>
  <si>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</si>
  <si>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</si>
  <si>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</si>
  <si>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</si>
  <si>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</si>
  <si>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</si>
  <si>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</si>
  <si>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</si>
  <si>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</si>
  <si>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</si>
  <si>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</si>
  <si>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</si>
  <si>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</si>
  <si>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</si>
  <si>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</si>
  <si>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</si>
  <si>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</si>
  <si>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</si>
  <si>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</si>
  <si>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</si>
  <si>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</si>
  <si>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</si>
  <si>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</si>
  <si>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</si>
  <si>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</si>
  <si>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</si>
  <si>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</si>
  <si>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</si>
  <si>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</si>
  <si>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</si>
  <si>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</si>
  <si>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</si>
  <si>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</si>
  <si>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</si>
  <si>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</si>
  <si>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</si>
  <si>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</si>
  <si>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</si>
  <si>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</si>
  <si>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</si>
  <si>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</si>
  <si>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</si>
  <si>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</si>
  <si>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</si>
  <si>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</si>
  <si>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</si>
  <si>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</si>
  <si>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</si>
  <si>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</si>
  <si>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</si>
  <si>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</si>
  <si>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</si>
  <si>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</si>
  <si>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</si>
  <si>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</si>
  <si>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</si>
  <si>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</si>
  <si>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</si>
  <si>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</si>
  <si>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</si>
  <si>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</si>
  <si>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</si>
  <si>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</si>
  <si>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</si>
  <si>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</si>
  <si>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</si>
  <si>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</si>
  <si>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</si>
  <si>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</si>
  <si>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</si>
  <si>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</si>
  <si>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</si>
  <si>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</si>
  <si>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</si>
  <si>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</si>
  <si>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</si>
  <si>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</si>
  <si>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</si>
  <si>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</si>
  <si>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</si>
  <si>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</si>
  <si>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</si>
  <si>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</si>
  <si>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t>Colleen Quirk - President</t>
  </si>
  <si>
    <t>Fisbusterz/ COO</t>
  </si>
  <si>
    <t>Key West, FL</t>
  </si>
  <si>
    <t>305-797-9283</t>
  </si>
  <si>
    <t>John O'Neill - Vice President</t>
  </si>
  <si>
    <t>Centennial Bank / VP</t>
  </si>
  <si>
    <t>240-405-5520</t>
  </si>
  <si>
    <t>Peter Moorcroft - Treasurer</t>
  </si>
  <si>
    <t>Retired - Creative Director</t>
  </si>
  <si>
    <t>Big Pine Key, FL</t>
  </si>
  <si>
    <t>786-208-0516</t>
  </si>
  <si>
    <t>Federal Magistrate Judge</t>
  </si>
  <si>
    <t>954-599-6689</t>
  </si>
  <si>
    <t>Key West Utility Board</t>
  </si>
  <si>
    <t>305-294-6949</t>
  </si>
  <si>
    <t>Leda Andrews</t>
  </si>
  <si>
    <t>In One Era / Owner</t>
  </si>
  <si>
    <t>305-293-0208</t>
  </si>
  <si>
    <t>Kris Kennedy, MD</t>
  </si>
  <si>
    <t>Retired Obstetrician</t>
  </si>
  <si>
    <t>757-553-6996</t>
  </si>
  <si>
    <t>Kristin Ashby</t>
  </si>
  <si>
    <t>Occupational Therapsit</t>
  </si>
  <si>
    <t>219-252-7109</t>
  </si>
  <si>
    <t>Tangela Torres</t>
  </si>
  <si>
    <t>Lusain Medical Consulting / Owner</t>
  </si>
  <si>
    <t>305-771-4465</t>
  </si>
  <si>
    <t>Cheynenne Pepeper</t>
  </si>
  <si>
    <t>Gerald Adams / Teacher</t>
  </si>
  <si>
    <t>702-374-8004</t>
  </si>
  <si>
    <t>Executive Director - P/A</t>
  </si>
  <si>
    <t>P/A</t>
  </si>
  <si>
    <t>Finance Director - P/A</t>
  </si>
  <si>
    <t>Business &amp; Operations Manager - P/A</t>
  </si>
  <si>
    <t>Medical Director - P</t>
  </si>
  <si>
    <t>APRN - P</t>
  </si>
  <si>
    <t>P</t>
  </si>
  <si>
    <t>Medical Assistants - P</t>
  </si>
  <si>
    <t>Front Office Staff - P</t>
  </si>
  <si>
    <t>Referral &amp; Records Custodian - P</t>
  </si>
  <si>
    <t>Clinic Manager - P</t>
  </si>
  <si>
    <t>A</t>
  </si>
  <si>
    <t>Total Visits</t>
  </si>
  <si>
    <t>Women, Men &amp; Teens</t>
  </si>
  <si>
    <t>KW &amp; Marathon</t>
  </si>
  <si>
    <t>KW: M-F 8am - 5pm / MA: T&amp;Th 9am - 4pm</t>
  </si>
  <si>
    <t>Unique Patients</t>
  </si>
  <si>
    <t>Total Primary Care Visits</t>
  </si>
  <si>
    <t>KW - Big Pine Key</t>
  </si>
  <si>
    <t>KW: M-F 8am - 5pm</t>
  </si>
  <si>
    <t>Women</t>
  </si>
  <si>
    <t>Total Annual, Preventative, Family Planning Visits</t>
  </si>
  <si>
    <t>Women and Teens aged 13+</t>
  </si>
  <si>
    <t>Total In-house Ultrasounds</t>
  </si>
  <si>
    <t>Women, Men, and Teen patients of Womankind</t>
  </si>
  <si>
    <t>Total pts with insurance</t>
  </si>
  <si>
    <t>Total pts paying cash - Full Fee</t>
  </si>
  <si>
    <t>Total pts paying cash - Discounted</t>
  </si>
  <si>
    <t>Total Pregnany Tests</t>
  </si>
  <si>
    <r>
      <t xml:space="preserve">Current # of Clients ("snapshot") as of </t>
    </r>
    <r>
      <rPr>
        <b/>
        <u/>
        <sz val="7.5"/>
        <rFont val="Candara"/>
        <family val="2"/>
      </rPr>
      <t>02/28/2025</t>
    </r>
  </si>
  <si>
    <t>Current number of unduplicated clients for the entire agency ("snapshot") as of   02/28/2025</t>
  </si>
  <si>
    <t>Women and Sexually active teens</t>
  </si>
  <si>
    <t>STD Tests (GCC, RPR, HIV)</t>
  </si>
  <si>
    <t>2024 - 2795 / 2025 - 774</t>
  </si>
  <si>
    <t>Hon. Lurana Snow - Secretary</t>
  </si>
  <si>
    <t>Malpractice Insurance</t>
  </si>
  <si>
    <t>Electronic Health Records &amp; Transcription</t>
  </si>
  <si>
    <t>Medical Supplies &amp; Medications</t>
  </si>
  <si>
    <t>Translation Services</t>
  </si>
  <si>
    <t>Third-Party Billing Company &amp; Radiology Readings</t>
  </si>
  <si>
    <t>included</t>
  </si>
  <si>
    <t>"</t>
  </si>
  <si>
    <t>X</t>
  </si>
  <si>
    <t>Marketing Coordinator</t>
  </si>
  <si>
    <t>MC Health Department</t>
  </si>
  <si>
    <t>HSAB</t>
  </si>
  <si>
    <t>Health Foundation South FL</t>
  </si>
  <si>
    <t>Klaus Murphy</t>
  </si>
  <si>
    <t>Sheriff Asset Forfeiture</t>
  </si>
  <si>
    <t>Larry Dion</t>
  </si>
  <si>
    <t>CFFK</t>
  </si>
  <si>
    <t>Office Income</t>
  </si>
  <si>
    <t>Contributions</t>
  </si>
  <si>
    <t>Benefits</t>
  </si>
  <si>
    <t>Total Prenatal and PostpartumVisits</t>
  </si>
  <si>
    <t>Debt Reduction</t>
  </si>
  <si>
    <t>Independent Contractor:  (Billing Service)</t>
  </si>
  <si>
    <t>Independent Contractor:  (Ultrasound Tech)</t>
  </si>
  <si>
    <t>Hon. Mona Clark</t>
  </si>
  <si>
    <t>13/31/2025</t>
  </si>
  <si>
    <t>Womankind provides a $500 maximum health insurance stipened to eligible full-time employees. The stipend and associated taxes are paid bi-monthly in staff paychecks. Full time employees have 11 paid holidays, earned PTO and sick days. Employees receive their birthday off with pay after one year of service. *The projected compensation is lower than the budgeted as one nurse practitioner retired after the budget was approved.</t>
  </si>
  <si>
    <t>Womankind will provide high-quality affordable healthcare to low-income, under/uninsured Monroe County residents. Quantifiable services that we track include the number of patients we serve, the number of pregnancy tests we administer, the number of STD tests we  administer, the number of visits we provide translation services for, and the quantity of contraception dispensed.</t>
  </si>
  <si>
    <r>
      <rPr>
        <b/>
        <sz val="11"/>
        <rFont val="Candara"/>
        <family val="2"/>
      </rPr>
      <t>Beginning:   010/01/2025</t>
    </r>
    <r>
      <rPr>
        <vertAlign val="superscript"/>
        <sz val="8"/>
        <rFont val="Candara"/>
        <family val="2"/>
      </rPr>
      <t xml:space="preserve">    </t>
    </r>
    <r>
      <rPr>
        <b/>
        <sz val="11"/>
        <rFont val="Candara"/>
        <family val="2"/>
      </rPr>
      <t>&amp;
Ending:          12/31/2026</t>
    </r>
  </si>
  <si>
    <r>
      <rPr>
        <b/>
        <sz val="11"/>
        <rFont val="Candara"/>
        <family val="2"/>
      </rPr>
      <t>Beginning:  10/01/2024</t>
    </r>
    <r>
      <rPr>
        <vertAlign val="superscript"/>
        <sz val="8"/>
        <rFont val="Candara"/>
        <family val="2"/>
      </rPr>
      <t xml:space="preserve">      </t>
    </r>
    <r>
      <rPr>
        <b/>
        <sz val="11"/>
        <rFont val="Candara"/>
        <family val="2"/>
      </rPr>
      <t>&amp;
Ending:       12/31/2025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</si>
</sst>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 #,##0"/>
    <numFmt numFmtId="167" formatCode="\$\ #,##0.00"/>
    <numFmt numFmtId="168" formatCode="\$\ 0.00"/>
    <numFmt numFmtId="169" formatCode="\$\ 0"/>
    <numFmt numFmtId="170" formatCode="&quot;$&quot;#,##0.00"/>
  </numFmts>
  <fonts count="42"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80">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1" fillId="0" borderId="10" xfId="0" applyNumberFormat="1" applyFont="1" applyBorder="1" applyAlignment="1" applyProtection="1">
      <alignment wrapText="1"/>
      <protection locked="0"/>
    </xf>
    <xf numFmtId="0" fontId="13" fillId="4" borderId="8" xfId="0" applyFont="1" applyFill="1" applyBorder="1" applyAlignment="1" applyProtection="1">
      <alignment horizontal="center" vertical="center" wrapText="1"/>
      <protection locked="0"/>
    </xf>
    <xf numFmtId="17" fontId="2" fillId="0" borderId="1" xfId="0" applyNumberFormat="1" applyFont="1" applyBorder="1" applyAlignment="1" applyProtection="1">
      <alignment horizontal="center" vertical="top" wrapText="1"/>
      <protection locked="0"/>
    </xf>
    <xf numFmtId="0" fontId="0" fillId="0" borderId="0" xfId="0" applyAlignment="1" applyProtection="1">
      <alignment horizontal="left" vertical="top"/>
      <protection locked="0"/>
    </xf>
    <xf numFmtId="0" fontId="39" fillId="0" borderId="10" xfId="0" applyFont="1" applyBorder="1" applyAlignment="1" applyProtection="1">
      <alignment wrapText="1"/>
      <protection locked="0"/>
    </xf>
    <xf numFmtId="0" fontId="0" fillId="0" borderId="0" xfId="0" applyAlignment="1">
      <alignment horizontal="left" wrapText="1"/>
    </xf>
    <xf numFmtId="0" fontId="32" fillId="0" borderId="6" xfId="0" applyFont="1" applyBorder="1" applyAlignment="1">
      <alignment horizontal="center" vertical="center"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38" fillId="2" borderId="10" xfId="0" applyNumberFormat="1" applyFont="1" applyFill="1" applyBorder="1" applyAlignment="1" applyProtection="1">
      <alignment horizontal="center" vertical="top" wrapText="1"/>
      <protection locked="0"/>
    </xf>
    <xf numFmtId="0" fontId="38" fillId="2" borderId="11" xfId="0" applyFont="1" applyFill="1" applyBorder="1" applyAlignment="1" applyProtection="1">
      <alignment horizontal="center" vertical="top" wrapText="1"/>
      <protection locked="0"/>
    </xf>
    <xf numFmtId="0" fontId="38"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10" fillId="0" borderId="10" xfId="0"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workbookViewId="0">
      <selection activeCell="E26" sqref="E26"/>
    </sheetView>
  </sheetViews>
  <sheetFormatPr defaultRowHeight="12.75" x14ac:dyDescent="0.2"/>
  <cols>
    <col min="1" max="2" width="3.33203125" customWidth="1"/>
    <col min="3" max="3" width="1.1640625" customWidth="1"/>
    <col min="4" max="4" width="23.33203125" customWidth="1"/>
    <col min="5" max="5" width="23.6640625" customWidth="1"/>
    <col min="6" max="6" width="12.1640625" customWidth="1"/>
    <col min="7" max="7" width="16.6640625" customWidth="1"/>
    <col min="8" max="8" width="13.6640625" customWidth="1"/>
    <col min="9" max="9" width="15.33203125" customWidth="1"/>
    <col min="10" max="11" width="2.1640625" customWidth="1"/>
    <col min="12" max="12" width="4.6640625" customWidth="1"/>
    <col min="13" max="13" width="1.1640625" customWidth="1"/>
  </cols>
  <sheetData>
    <row r="1" spans="1:13" ht="42.95" customHeight="1" x14ac:dyDescent="0.2">
      <c r="B1" s="7"/>
      <c r="D1" s="112" t="s">
        <v>82</v>
      </c>
      <c r="E1" s="112"/>
      <c r="F1" s="112"/>
      <c r="G1" s="112"/>
      <c r="H1" s="112"/>
      <c r="I1" s="112"/>
      <c r="J1" s="6"/>
      <c r="K1" s="7"/>
      <c r="L1" s="7"/>
      <c r="M1" s="7"/>
    </row>
    <row r="2" spans="1:13" ht="45" x14ac:dyDescent="0.2">
      <c r="A2" s="1"/>
      <c r="B2" s="111"/>
      <c r="C2" s="111"/>
      <c r="D2" s="2" t="s">
        <v>0</v>
      </c>
      <c r="E2" s="8" t="s">
        <v>1</v>
      </c>
      <c r="F2" s="8" t="s">
        <v>2</v>
      </c>
      <c r="G2" s="8" t="s">
        <v>3</v>
      </c>
      <c r="H2" s="8" t="s">
        <v>4</v>
      </c>
      <c r="I2" s="9" t="s">
        <v>5</v>
      </c>
      <c r="J2" s="111"/>
      <c r="K2" s="111"/>
      <c r="L2" s="111"/>
      <c r="M2" s="111"/>
    </row>
    <row r="3" spans="1:13" ht="15.95" customHeight="1" x14ac:dyDescent="0.2">
      <c r="A3" s="1"/>
      <c r="B3" s="111"/>
      <c r="C3" s="111"/>
      <c r="D3" s="76" t="s">
        <v>98</v>
      </c>
      <c r="E3" s="76" t="s">
        <v>99</v>
      </c>
      <c r="F3" s="76" t="s">
        <v>100</v>
      </c>
      <c r="G3" s="77" t="s">
        <v>101</v>
      </c>
      <c r="H3" s="78">
        <v>23</v>
      </c>
      <c r="I3" s="108">
        <v>46113</v>
      </c>
      <c r="J3" s="111"/>
      <c r="K3" s="111"/>
      <c r="L3" s="111"/>
      <c r="M3" s="111"/>
    </row>
    <row r="4" spans="1:13" ht="15" customHeight="1" x14ac:dyDescent="0.2">
      <c r="A4" s="1"/>
      <c r="B4" s="111"/>
      <c r="C4" s="111"/>
      <c r="D4" s="76" t="s">
        <v>102</v>
      </c>
      <c r="E4" s="76" t="s">
        <v>103</v>
      </c>
      <c r="F4" s="76" t="s">
        <v>100</v>
      </c>
      <c r="G4" s="76" t="s">
        <v>104</v>
      </c>
      <c r="H4" s="78">
        <v>5</v>
      </c>
      <c r="I4" s="108">
        <v>46113</v>
      </c>
      <c r="J4" s="111"/>
      <c r="K4" s="111"/>
      <c r="L4" s="111"/>
      <c r="M4" s="111"/>
    </row>
    <row r="5" spans="1:13" ht="15" customHeight="1" x14ac:dyDescent="0.2">
      <c r="A5" s="1"/>
      <c r="B5" s="111"/>
      <c r="C5" s="111"/>
      <c r="D5" s="76" t="s">
        <v>105</v>
      </c>
      <c r="E5" s="76" t="s">
        <v>106</v>
      </c>
      <c r="F5" s="76" t="s">
        <v>107</v>
      </c>
      <c r="G5" s="77" t="s">
        <v>108</v>
      </c>
      <c r="H5" s="78">
        <v>12</v>
      </c>
      <c r="I5" s="108">
        <v>46113</v>
      </c>
      <c r="J5" s="111"/>
      <c r="K5" s="111"/>
      <c r="L5" s="111"/>
      <c r="M5" s="111"/>
    </row>
    <row r="6" spans="1:13" ht="15" customHeight="1" x14ac:dyDescent="0.2">
      <c r="A6" s="1"/>
      <c r="B6" s="111"/>
      <c r="C6" s="111"/>
      <c r="D6" s="76" t="s">
        <v>162</v>
      </c>
      <c r="E6" s="76" t="s">
        <v>109</v>
      </c>
      <c r="F6" s="76" t="s">
        <v>107</v>
      </c>
      <c r="G6" s="77" t="s">
        <v>110</v>
      </c>
      <c r="H6" s="78">
        <v>8</v>
      </c>
      <c r="I6" s="108">
        <v>45748</v>
      </c>
      <c r="J6" s="111"/>
      <c r="K6" s="111"/>
      <c r="L6" s="111"/>
      <c r="M6" s="111"/>
    </row>
    <row r="7" spans="1:13" ht="15.95" customHeight="1" x14ac:dyDescent="0.2">
      <c r="A7" s="1"/>
      <c r="B7" s="111"/>
      <c r="C7" s="111"/>
      <c r="D7" s="76" t="s">
        <v>186</v>
      </c>
      <c r="E7" s="76" t="s">
        <v>111</v>
      </c>
      <c r="F7" s="76" t="s">
        <v>100</v>
      </c>
      <c r="G7" s="77" t="s">
        <v>112</v>
      </c>
      <c r="H7" s="78">
        <v>24</v>
      </c>
      <c r="I7" s="108">
        <v>45748</v>
      </c>
      <c r="J7" s="111"/>
      <c r="K7" s="111"/>
      <c r="L7" s="111"/>
      <c r="M7" s="111"/>
    </row>
    <row r="8" spans="1:13" ht="15" customHeight="1" x14ac:dyDescent="0.2">
      <c r="A8" s="1"/>
      <c r="B8" s="111"/>
      <c r="C8" s="111"/>
      <c r="D8" s="76" t="s">
        <v>113</v>
      </c>
      <c r="E8" s="76" t="s">
        <v>114</v>
      </c>
      <c r="F8" s="76" t="s">
        <v>100</v>
      </c>
      <c r="G8" s="77" t="s">
        <v>115</v>
      </c>
      <c r="H8" s="78">
        <v>8</v>
      </c>
      <c r="I8" s="108">
        <v>45748</v>
      </c>
      <c r="J8" s="111"/>
      <c r="K8" s="111"/>
      <c r="L8" s="111"/>
      <c r="M8" s="111"/>
    </row>
    <row r="9" spans="1:13" ht="15" customHeight="1" x14ac:dyDescent="0.2">
      <c r="A9" s="1"/>
      <c r="B9" s="111"/>
      <c r="C9" s="111"/>
      <c r="D9" s="76" t="s">
        <v>116</v>
      </c>
      <c r="E9" s="76" t="s">
        <v>117</v>
      </c>
      <c r="F9" s="76" t="s">
        <v>100</v>
      </c>
      <c r="G9" s="77" t="s">
        <v>118</v>
      </c>
      <c r="H9" s="78">
        <v>1</v>
      </c>
      <c r="I9" s="108">
        <v>46113</v>
      </c>
      <c r="J9" s="111"/>
      <c r="K9" s="111"/>
      <c r="L9" s="111"/>
      <c r="M9" s="111"/>
    </row>
    <row r="10" spans="1:13" ht="15" customHeight="1" x14ac:dyDescent="0.2">
      <c r="A10" s="1"/>
      <c r="B10" s="111"/>
      <c r="C10" s="111"/>
      <c r="D10" s="76" t="s">
        <v>119</v>
      </c>
      <c r="E10" s="76" t="s">
        <v>120</v>
      </c>
      <c r="F10" s="76" t="s">
        <v>100</v>
      </c>
      <c r="G10" s="77" t="s">
        <v>121</v>
      </c>
      <c r="H10" s="78">
        <v>5</v>
      </c>
      <c r="I10" s="108">
        <v>45748</v>
      </c>
      <c r="J10" s="111"/>
      <c r="K10" s="111"/>
      <c r="L10" s="111"/>
      <c r="M10" s="111"/>
    </row>
    <row r="11" spans="1:13" ht="15.95" customHeight="1" x14ac:dyDescent="0.2">
      <c r="A11" s="1"/>
      <c r="B11" s="111"/>
      <c r="C11" s="111"/>
      <c r="D11" s="76" t="s">
        <v>122</v>
      </c>
      <c r="E11" s="76" t="s">
        <v>123</v>
      </c>
      <c r="F11" s="76" t="s">
        <v>100</v>
      </c>
      <c r="G11" s="77" t="s">
        <v>124</v>
      </c>
      <c r="H11" s="78">
        <v>3</v>
      </c>
      <c r="I11" s="108">
        <v>46113</v>
      </c>
      <c r="J11" s="111"/>
      <c r="K11" s="111"/>
      <c r="L11" s="111"/>
      <c r="M11" s="111"/>
    </row>
    <row r="12" spans="1:13" ht="15" customHeight="1" x14ac:dyDescent="0.2">
      <c r="A12" s="1"/>
      <c r="B12" s="111"/>
      <c r="C12" s="111"/>
      <c r="D12" s="76" t="s">
        <v>125</v>
      </c>
      <c r="E12" s="76" t="s">
        <v>126</v>
      </c>
      <c r="F12" s="76" t="s">
        <v>100</v>
      </c>
      <c r="G12" s="77" t="s">
        <v>127</v>
      </c>
      <c r="H12" s="78">
        <v>3</v>
      </c>
      <c r="I12" s="108">
        <v>46113</v>
      </c>
      <c r="J12" s="111"/>
      <c r="K12" s="111"/>
      <c r="L12" s="111"/>
      <c r="M12" s="111"/>
    </row>
    <row r="13" spans="1:13" ht="15" customHeight="1" x14ac:dyDescent="0.2">
      <c r="A13" s="1"/>
      <c r="B13" s="111"/>
      <c r="C13" s="111"/>
      <c r="D13" s="76"/>
      <c r="E13" s="76"/>
      <c r="F13" s="76"/>
      <c r="G13" s="77"/>
      <c r="H13" s="78"/>
      <c r="I13" s="79"/>
      <c r="J13" s="111"/>
      <c r="K13" s="111"/>
      <c r="L13" s="111"/>
      <c r="M13" s="111"/>
    </row>
    <row r="14" spans="1:13" ht="15" customHeight="1" x14ac:dyDescent="0.2">
      <c r="A14" s="1"/>
      <c r="B14" s="111"/>
      <c r="C14" s="111"/>
      <c r="D14" s="76"/>
      <c r="E14" s="76"/>
      <c r="F14" s="76"/>
      <c r="G14" s="77"/>
      <c r="H14" s="78"/>
      <c r="I14" s="79"/>
      <c r="J14" s="111"/>
      <c r="K14" s="111"/>
      <c r="L14" s="111"/>
      <c r="M14" s="111"/>
    </row>
    <row r="15" spans="1:13" ht="15.95" customHeight="1" x14ac:dyDescent="0.2">
      <c r="A15" s="1"/>
      <c r="B15" s="111"/>
      <c r="C15" s="111"/>
      <c r="D15" s="76"/>
      <c r="E15" s="76"/>
      <c r="F15" s="76"/>
      <c r="G15" s="77"/>
      <c r="H15" s="78"/>
      <c r="I15" s="79"/>
      <c r="J15" s="111"/>
      <c r="K15" s="111"/>
      <c r="L15" s="111"/>
      <c r="M15" s="111"/>
    </row>
    <row r="16" spans="1:13" ht="15" customHeight="1" x14ac:dyDescent="0.2">
      <c r="A16" s="1"/>
      <c r="B16" s="111"/>
      <c r="C16" s="111"/>
      <c r="D16" s="76"/>
      <c r="E16" s="76"/>
      <c r="F16" s="76"/>
      <c r="G16" s="77"/>
      <c r="H16" s="78"/>
      <c r="I16" s="79"/>
      <c r="J16" s="111"/>
      <c r="K16" s="111"/>
      <c r="L16" s="111"/>
      <c r="M16" s="111"/>
    </row>
    <row r="17" spans="1:13" ht="15" customHeight="1" x14ac:dyDescent="0.2">
      <c r="A17" s="1"/>
      <c r="B17" s="111"/>
      <c r="C17" s="111"/>
      <c r="D17" s="76"/>
      <c r="E17" s="76"/>
      <c r="F17" s="76"/>
      <c r="G17" s="77"/>
      <c r="H17" s="78"/>
      <c r="I17" s="79"/>
      <c r="J17" s="111"/>
      <c r="K17" s="111"/>
      <c r="L17" s="111"/>
      <c r="M17" s="111"/>
    </row>
    <row r="18" spans="1:13" ht="15" customHeight="1" x14ac:dyDescent="0.2">
      <c r="A18" s="1"/>
      <c r="B18" s="111"/>
      <c r="C18" s="111"/>
      <c r="D18" s="80"/>
      <c r="E18" s="80"/>
      <c r="F18" s="80"/>
      <c r="G18" s="80"/>
      <c r="H18" s="80"/>
      <c r="I18" s="81"/>
      <c r="J18" s="111"/>
      <c r="K18" s="111"/>
      <c r="L18" s="111"/>
      <c r="M18" s="111"/>
    </row>
    <row r="19" spans="1:13" ht="15" customHeight="1" x14ac:dyDescent="0.2">
      <c r="A19" s="1"/>
      <c r="B19" s="111"/>
      <c r="C19" s="111"/>
      <c r="D19" s="80"/>
      <c r="E19" s="80"/>
      <c r="F19" s="80"/>
      <c r="G19" s="80"/>
      <c r="H19" s="80"/>
      <c r="I19" s="81"/>
      <c r="J19" s="111"/>
      <c r="K19" s="111"/>
      <c r="L19" s="111"/>
      <c r="M19" s="111"/>
    </row>
    <row r="20" spans="1:13" ht="15.95" customHeight="1" x14ac:dyDescent="0.2">
      <c r="A20" s="1"/>
      <c r="B20" s="111"/>
      <c r="C20" s="111"/>
      <c r="D20" s="80"/>
      <c r="E20" s="80"/>
      <c r="F20" s="80"/>
      <c r="G20" s="80"/>
      <c r="H20" s="80"/>
      <c r="I20" s="81"/>
      <c r="J20" s="111"/>
      <c r="K20" s="111"/>
      <c r="L20" s="111"/>
      <c r="M20" s="111"/>
    </row>
    <row r="21" spans="1:13" ht="15.6" customHeight="1" x14ac:dyDescent="0.2">
      <c r="A21" s="1"/>
      <c r="B21" s="111"/>
      <c r="C21" s="111"/>
      <c r="D21" s="80"/>
      <c r="E21" s="80"/>
      <c r="F21" s="80"/>
      <c r="G21" s="80"/>
      <c r="H21" s="80"/>
      <c r="I21" s="81"/>
      <c r="J21" s="111"/>
      <c r="K21" s="111"/>
      <c r="L21" s="111"/>
      <c r="M21" s="111"/>
    </row>
    <row r="26" spans="1:13" ht="16.5" customHeight="1" x14ac:dyDescent="0.2"/>
    <row r="27" spans="1:13" ht="16.5" customHeight="1" x14ac:dyDescent="0.2"/>
    <row r="29" spans="1:13" ht="15" customHeight="1" x14ac:dyDescent="0.2"/>
    <row r="30" spans="1:13" ht="14.1" customHeight="1" x14ac:dyDescent="0.2"/>
    <row r="31" spans="1:13" ht="15" customHeight="1" x14ac:dyDescent="0.2"/>
    <row r="32" spans="1:13" ht="14.1" customHeight="1" x14ac:dyDescent="0.2"/>
    <row r="33" ht="15" customHeight="1" x14ac:dyDescent="0.2"/>
    <row r="34" ht="14.1" customHeight="1" x14ac:dyDescent="0.2"/>
    <row r="35" ht="15" customHeight="1" x14ac:dyDescent="0.2"/>
    <row r="36" ht="15" customHeight="1" x14ac:dyDescent="0.2"/>
    <row r="37" ht="14.1" customHeight="1" x14ac:dyDescent="0.2"/>
    <row r="38" ht="15" customHeight="1" x14ac:dyDescent="0.2"/>
    <row r="39" ht="14.1" customHeight="1" x14ac:dyDescent="0.2"/>
    <row r="40" ht="15" customHeight="1" x14ac:dyDescent="0.2"/>
    <row r="41" ht="14.1" customHeight="1" x14ac:dyDescent="0.2"/>
    <row r="42" ht="15" customHeight="1" x14ac:dyDescent="0.2"/>
    <row r="43" ht="14.1" customHeight="1" x14ac:dyDescent="0.2"/>
    <row r="44" ht="15" customHeight="1" x14ac:dyDescent="0.2"/>
    <row r="45" ht="14.1" customHeight="1" x14ac:dyDescent="0.2"/>
    <row r="46" ht="15" customHeight="1" x14ac:dyDescent="0.2"/>
    <row r="47" ht="14.1" customHeight="1" x14ac:dyDescent="0.2"/>
    <row r="48" ht="15" customHeight="1" x14ac:dyDescent="0.2"/>
    <row r="49" ht="14.1" customHeight="1" x14ac:dyDescent="0.2"/>
    <row r="50" ht="15" customHeight="1" x14ac:dyDescent="0.2"/>
    <row r="51" ht="14.1" customHeight="1" x14ac:dyDescent="0.2"/>
    <row r="52" ht="15" customHeight="1" x14ac:dyDescent="0.2"/>
    <row r="53" ht="14.1" customHeight="1" x14ac:dyDescent="0.2"/>
    <row r="54" ht="15" customHeight="1" x14ac:dyDescent="0.2"/>
    <row r="55" ht="14.1" customHeight="1" x14ac:dyDescent="0.2"/>
    <row r="56" ht="15" customHeight="1" x14ac:dyDescent="0.2"/>
    <row r="57" ht="14.1" customHeight="1" x14ac:dyDescent="0.2"/>
    <row r="58" ht="15" customHeight="1" x14ac:dyDescent="0.2"/>
    <row r="59" ht="14.85" customHeight="1" x14ac:dyDescent="0.2"/>
    <row r="60" ht="19.350000000000001" customHeight="1" x14ac:dyDescent="0.2"/>
    <row r="61" ht="31.5" customHeight="1" x14ac:dyDescent="0.2"/>
    <row r="62" ht="21.75" customHeight="1" x14ac:dyDescent="0.2"/>
    <row r="63" ht="5.25" customHeight="1" x14ac:dyDescent="0.2"/>
    <row r="64" ht="14.1" customHeight="1" x14ac:dyDescent="0.2"/>
    <row r="65" ht="21" customHeight="1" x14ac:dyDescent="0.2"/>
    <row r="66" ht="33" customHeight="1" x14ac:dyDescent="0.2"/>
    <row r="67" ht="5.25" customHeight="1" x14ac:dyDescent="0.2"/>
    <row r="68" ht="16.5" customHeight="1" x14ac:dyDescent="0.2"/>
    <row r="69" ht="20.100000000000001" customHeight="1" x14ac:dyDescent="0.2"/>
    <row r="70" ht="11.1" customHeight="1" x14ac:dyDescent="0.2"/>
    <row r="71" ht="11.1" customHeight="1" x14ac:dyDescent="0.2"/>
    <row r="72" ht="11.1" customHeight="1" x14ac:dyDescent="0.2"/>
    <row r="73" ht="11.1" customHeight="1" x14ac:dyDescent="0.2"/>
    <row r="74" ht="11.1" customHeight="1" x14ac:dyDescent="0.2"/>
    <row r="75" ht="12" customHeight="1" x14ac:dyDescent="0.2"/>
    <row r="76" ht="11.1" customHeight="1" x14ac:dyDescent="0.2"/>
    <row r="77" ht="11.1" customHeight="1" x14ac:dyDescent="0.2"/>
    <row r="78" ht="11.1" customHeight="1" x14ac:dyDescent="0.2"/>
    <row r="79" ht="11.1" customHeight="1" x14ac:dyDescent="0.2"/>
    <row r="80" ht="11.1" customHeight="1" x14ac:dyDescent="0.2"/>
    <row r="81" ht="12" customHeight="1" x14ac:dyDescent="0.2"/>
    <row r="82" ht="11.1" customHeight="1" x14ac:dyDescent="0.2"/>
    <row r="83" ht="11.1" customHeight="1" x14ac:dyDescent="0.2"/>
    <row r="84" ht="11.1" customHeight="1" x14ac:dyDescent="0.2"/>
    <row r="85" ht="11.1" customHeight="1" x14ac:dyDescent="0.2"/>
    <row r="86" ht="11.1" customHeight="1" x14ac:dyDescent="0.2"/>
    <row r="87" ht="12" customHeight="1" x14ac:dyDescent="0.2"/>
    <row r="88" ht="11.1" customHeight="1" x14ac:dyDescent="0.2"/>
    <row r="89" ht="11.1" customHeight="1" x14ac:dyDescent="0.2"/>
    <row r="90" ht="11.1" customHeight="1" x14ac:dyDescent="0.2"/>
    <row r="91" ht="11.1" customHeight="1" x14ac:dyDescent="0.2"/>
    <row r="92" ht="39" customHeight="1" x14ac:dyDescent="0.2"/>
    <row r="93" ht="24" customHeight="1" x14ac:dyDescent="0.2"/>
    <row r="94" ht="26.25" customHeight="1" x14ac:dyDescent="0.2"/>
    <row r="95" ht="29.1" customHeight="1" x14ac:dyDescent="0.2"/>
    <row r="96" ht="120.6" customHeight="1" x14ac:dyDescent="0.2"/>
    <row r="97" ht="27" customHeight="1" x14ac:dyDescent="0.2"/>
    <row r="98" ht="71.099999999999994" customHeight="1" x14ac:dyDescent="0.2"/>
    <row r="99" ht="408.95" customHeight="1" x14ac:dyDescent="0.2"/>
    <row r="100" ht="365.25" customHeight="1" x14ac:dyDescent="0.2"/>
    <row r="101" ht="41.45" customHeight="1" x14ac:dyDescent="0.2"/>
    <row r="102" ht="41.85" customHeight="1" x14ac:dyDescent="0.2"/>
    <row r="103" ht="16.5"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6.5"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6.5" customHeight="1" x14ac:dyDescent="0.2"/>
    <row r="126" ht="18" customHeight="1" x14ac:dyDescent="0.2"/>
    <row r="127" ht="18" customHeight="1" x14ac:dyDescent="0.2"/>
    <row r="128" ht="19.350000000000001" customHeight="1" x14ac:dyDescent="0.2"/>
    <row r="129" ht="19.350000000000001" customHeight="1" x14ac:dyDescent="0.2"/>
    <row r="130" ht="19.350000000000001" customHeight="1" x14ac:dyDescent="0.2"/>
    <row r="131" ht="19.350000000000001" customHeight="1" x14ac:dyDescent="0.2"/>
    <row r="132" ht="19.350000000000001" customHeight="1" x14ac:dyDescent="0.2"/>
    <row r="133" ht="19.350000000000001" customHeight="1" x14ac:dyDescent="0.2"/>
    <row r="134" ht="19.350000000000001" customHeight="1" x14ac:dyDescent="0.2"/>
    <row r="135" ht="19.350000000000001" customHeight="1" x14ac:dyDescent="0.2"/>
    <row r="136" ht="19.350000000000001" customHeight="1" x14ac:dyDescent="0.2"/>
    <row r="137" ht="19.350000000000001" customHeight="1" x14ac:dyDescent="0.2"/>
    <row r="138" ht="19.350000000000001" customHeight="1" x14ac:dyDescent="0.2"/>
    <row r="139" ht="16.5" customHeight="1" x14ac:dyDescent="0.2"/>
    <row r="140" ht="51" customHeight="1" x14ac:dyDescent="0.2"/>
    <row r="141" ht="5.25" customHeight="1" x14ac:dyDescent="0.2"/>
    <row r="142" ht="33" customHeight="1" x14ac:dyDescent="0.2"/>
    <row r="143" ht="33" customHeight="1" x14ac:dyDescent="0.2"/>
    <row r="144" ht="16.5" customHeight="1" x14ac:dyDescent="0.2"/>
    <row r="145" ht="17.100000000000001" customHeight="1" x14ac:dyDescent="0.2"/>
    <row r="146" ht="16.5" customHeight="1" x14ac:dyDescent="0.2"/>
    <row r="147" ht="17.100000000000001" customHeight="1" x14ac:dyDescent="0.2"/>
    <row r="148" ht="17.100000000000001" customHeight="1" x14ac:dyDescent="0.2"/>
    <row r="149" ht="16.5" customHeight="1" x14ac:dyDescent="0.2"/>
    <row r="150" ht="17.100000000000001" customHeight="1" x14ac:dyDescent="0.2"/>
    <row r="151" ht="16.5" customHeight="1" x14ac:dyDescent="0.2"/>
    <row r="152" ht="17.100000000000001" customHeight="1" x14ac:dyDescent="0.2"/>
    <row r="153" ht="16.5" customHeight="1" x14ac:dyDescent="0.2"/>
    <row r="154" ht="17.100000000000001" customHeight="1" x14ac:dyDescent="0.2"/>
    <row r="155" ht="16.5" customHeight="1" x14ac:dyDescent="0.2"/>
    <row r="156" ht="17.100000000000001" customHeight="1" x14ac:dyDescent="0.2"/>
    <row r="157" ht="17.100000000000001" customHeight="1" x14ac:dyDescent="0.2"/>
    <row r="158" ht="16.5" customHeight="1" x14ac:dyDescent="0.2"/>
    <row r="159" ht="17.100000000000001" customHeight="1" x14ac:dyDescent="0.2"/>
    <row r="160" ht="16.5" customHeight="1" x14ac:dyDescent="0.2"/>
    <row r="161" ht="17.100000000000001" customHeight="1" x14ac:dyDescent="0.2"/>
    <row r="162" ht="16.5" customHeight="1" x14ac:dyDescent="0.2"/>
    <row r="163" ht="17.100000000000001" customHeight="1" x14ac:dyDescent="0.2"/>
    <row r="164" ht="17.100000000000001" customHeight="1" x14ac:dyDescent="0.2"/>
    <row r="165" ht="16.5" customHeight="1" x14ac:dyDescent="0.2"/>
    <row r="166" ht="17.100000000000001" customHeight="1" x14ac:dyDescent="0.2"/>
    <row r="167" ht="15.95" customHeight="1" x14ac:dyDescent="0.2"/>
    <row r="168" ht="16.5" customHeight="1" x14ac:dyDescent="0.2"/>
    <row r="169" ht="15.95" customHeight="1" x14ac:dyDescent="0.2"/>
    <row r="170" ht="17.100000000000001" customHeight="1" x14ac:dyDescent="0.2"/>
    <row r="171" ht="15.95" customHeight="1" x14ac:dyDescent="0.2"/>
    <row r="172" ht="17.100000000000001" customHeight="1" x14ac:dyDescent="0.2"/>
    <row r="173" ht="17.100000000000001" customHeight="1" x14ac:dyDescent="0.2"/>
    <row r="174" ht="15.95" customHeight="1" x14ac:dyDescent="0.2"/>
    <row r="175" ht="17.100000000000001" customHeight="1" x14ac:dyDescent="0.2"/>
    <row r="176" ht="15.95" customHeight="1" x14ac:dyDescent="0.2"/>
    <row r="177" ht="17.100000000000001" customHeight="1" x14ac:dyDescent="0.2"/>
    <row r="178" ht="15.95" customHeight="1" x14ac:dyDescent="0.2"/>
    <row r="179" ht="17.100000000000001" customHeight="1" x14ac:dyDescent="0.2"/>
    <row r="180" ht="15.95" customHeight="1" x14ac:dyDescent="0.2"/>
    <row r="181" ht="17.100000000000001" customHeight="1" x14ac:dyDescent="0.2"/>
    <row r="182" ht="17.100000000000001" customHeight="1" x14ac:dyDescent="0.2"/>
    <row r="183" ht="16.5" customHeight="1" x14ac:dyDescent="0.2"/>
    <row r="184" ht="16.5" customHeight="1" x14ac:dyDescent="0.2"/>
    <row r="185" ht="40.5" customHeight="1" x14ac:dyDescent="0.2"/>
    <row r="186" ht="81" customHeight="1" x14ac:dyDescent="0.2"/>
    <row r="187" ht="6" customHeight="1" x14ac:dyDescent="0.2"/>
    <row r="188" ht="16.5" customHeight="1" x14ac:dyDescent="0.2"/>
    <row r="189" ht="21.95"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2" customHeight="1" x14ac:dyDescent="0.2"/>
    <row r="224" ht="30.75" customHeight="1" x14ac:dyDescent="0.2"/>
    <row r="225" ht="242.45" customHeight="1" x14ac:dyDescent="0.2"/>
    <row r="226" ht="408.95" customHeight="1" x14ac:dyDescent="0.2"/>
    <row r="227" ht="91.7" customHeight="1" x14ac:dyDescent="0.2"/>
    <row r="228" ht="72" customHeight="1" x14ac:dyDescent="0.2"/>
    <row r="229" ht="16.5" customHeight="1" x14ac:dyDescent="0.2"/>
    <row r="230" ht="27.6" customHeight="1" x14ac:dyDescent="0.2"/>
    <row r="231" ht="49.5" customHeight="1" x14ac:dyDescent="0.2"/>
    <row r="232" ht="16.5" customHeight="1" x14ac:dyDescent="0.2"/>
    <row r="233" ht="14.25" customHeight="1" x14ac:dyDescent="0.2"/>
    <row r="234" ht="15.75" customHeight="1" x14ac:dyDescent="0.2"/>
    <row r="235" ht="14.25" customHeight="1" x14ac:dyDescent="0.2"/>
    <row r="236" ht="15.75" customHeight="1" x14ac:dyDescent="0.2"/>
    <row r="237" ht="14.25" customHeight="1" x14ac:dyDescent="0.2"/>
    <row r="238" ht="15.75" customHeight="1" x14ac:dyDescent="0.2"/>
    <row r="239" ht="16.5" customHeight="1" x14ac:dyDescent="0.2"/>
    <row r="240" ht="14.25" customHeight="1" x14ac:dyDescent="0.2"/>
    <row r="241" ht="15.75" customHeight="1" x14ac:dyDescent="0.2"/>
    <row r="242" ht="14.25" customHeight="1" x14ac:dyDescent="0.2"/>
    <row r="243" ht="15.75" customHeight="1" x14ac:dyDescent="0.2"/>
    <row r="244" ht="14.25" customHeight="1" x14ac:dyDescent="0.2"/>
    <row r="245" ht="15.75" customHeight="1" x14ac:dyDescent="0.2"/>
    <row r="246" ht="16.5" customHeight="1" x14ac:dyDescent="0.2"/>
    <row r="247" ht="15.75" customHeight="1" x14ac:dyDescent="0.2"/>
    <row r="248" ht="14.25" customHeight="1" x14ac:dyDescent="0.2"/>
    <row r="249" ht="15.75" customHeight="1" x14ac:dyDescent="0.2"/>
    <row r="250" ht="14.25" customHeight="1" x14ac:dyDescent="0.2"/>
    <row r="251" ht="15.75" customHeight="1" x14ac:dyDescent="0.2"/>
    <row r="252" ht="14.25" customHeight="1" x14ac:dyDescent="0.2"/>
    <row r="253" ht="16.5" customHeight="1" x14ac:dyDescent="0.2"/>
    <row r="254" ht="14.25" customHeight="1" x14ac:dyDescent="0.2"/>
    <row r="255" ht="15.75" customHeight="1" x14ac:dyDescent="0.2"/>
    <row r="256" ht="14.25" customHeight="1" x14ac:dyDescent="0.2"/>
    <row r="257" ht="15.75" customHeight="1" x14ac:dyDescent="0.2"/>
    <row r="258" ht="14.25" customHeight="1" x14ac:dyDescent="0.2"/>
    <row r="259" ht="15.75" customHeight="1" x14ac:dyDescent="0.2"/>
    <row r="260" ht="16.5" customHeight="1" x14ac:dyDescent="0.2"/>
    <row r="261" ht="15.75" customHeight="1" x14ac:dyDescent="0.2"/>
    <row r="262" ht="14.25" customHeight="1" x14ac:dyDescent="0.2"/>
    <row r="263" ht="15.75" customHeight="1" x14ac:dyDescent="0.2"/>
    <row r="264" ht="15.75" customHeight="1" x14ac:dyDescent="0.2"/>
    <row r="265" ht="14.25" customHeight="1" x14ac:dyDescent="0.2"/>
    <row r="266" ht="15.75" customHeight="1" x14ac:dyDescent="0.2"/>
    <row r="267" ht="15.75" customHeight="1" x14ac:dyDescent="0.2"/>
    <row r="268" ht="39.200000000000003" customHeight="1" x14ac:dyDescent="0.2"/>
    <row r="269" ht="27.95" customHeight="1" x14ac:dyDescent="0.2"/>
    <row r="270" ht="21.95" customHeight="1" x14ac:dyDescent="0.2"/>
    <row r="271" ht="21.95" customHeight="1" x14ac:dyDescent="0.2"/>
    <row r="272" ht="21.95" customHeight="1" x14ac:dyDescent="0.2"/>
    <row r="273" ht="21.95" customHeight="1" x14ac:dyDescent="0.2"/>
    <row r="274" ht="21.95" customHeight="1" x14ac:dyDescent="0.2"/>
    <row r="275" ht="21.95" customHeight="1" x14ac:dyDescent="0.2"/>
    <row r="276" ht="21.95" customHeight="1" x14ac:dyDescent="0.2"/>
    <row r="277" ht="21.95" customHeight="1" x14ac:dyDescent="0.2"/>
    <row r="278" ht="21.95" customHeight="1" x14ac:dyDescent="0.2"/>
    <row r="279" ht="21.95" customHeight="1" x14ac:dyDescent="0.2"/>
    <row r="280" ht="21.95" customHeight="1" x14ac:dyDescent="0.2"/>
    <row r="281" ht="21.95" customHeight="1" x14ac:dyDescent="0.2"/>
    <row r="282" ht="21.95" customHeight="1" x14ac:dyDescent="0.2"/>
    <row r="283" ht="21.95" customHeight="1" x14ac:dyDescent="0.2"/>
    <row r="284" ht="21.95" customHeight="1" x14ac:dyDescent="0.2"/>
    <row r="285" ht="21.95" customHeight="1" x14ac:dyDescent="0.2"/>
    <row r="286" ht="21.95" customHeight="1" x14ac:dyDescent="0.2"/>
    <row r="287" ht="21.95" customHeight="1" x14ac:dyDescent="0.2"/>
    <row r="288" ht="21.95" customHeight="1" x14ac:dyDescent="0.2"/>
    <row r="289" ht="21" customHeight="1" x14ac:dyDescent="0.2"/>
    <row r="290" ht="21.95" customHeight="1" x14ac:dyDescent="0.2"/>
    <row r="291" ht="21.95" customHeight="1" x14ac:dyDescent="0.2"/>
    <row r="292" ht="21.95" customHeight="1" x14ac:dyDescent="0.2"/>
    <row r="293" ht="48" customHeight="1" x14ac:dyDescent="0.2"/>
  </sheetData>
  <mergeCells count="41">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 ref="B21:C21"/>
    <mergeCell ref="J21:M21"/>
    <mergeCell ref="B16:C16"/>
    <mergeCell ref="J16:M16"/>
    <mergeCell ref="B17:C17"/>
    <mergeCell ref="J17:M17"/>
    <mergeCell ref="B18:C18"/>
    <mergeCell ref="J18:M18"/>
    <mergeCell ref="B5:C5"/>
    <mergeCell ref="J5:M5"/>
    <mergeCell ref="B6:C6"/>
    <mergeCell ref="J6:M6"/>
    <mergeCell ref="J12:M12"/>
    <mergeCell ref="B7:C7"/>
    <mergeCell ref="J7:M7"/>
    <mergeCell ref="B8:C8"/>
    <mergeCell ref="J8:M8"/>
    <mergeCell ref="B9:C9"/>
    <mergeCell ref="J9:M9"/>
    <mergeCell ref="B2:C2"/>
    <mergeCell ref="J2:M2"/>
    <mergeCell ref="B3:C3"/>
    <mergeCell ref="J3:M3"/>
    <mergeCell ref="B4:C4"/>
    <mergeCell ref="J4:M4"/>
  </mergeCells>
  <printOptions horizontalCentered="1"/>
  <pageMargins left="0.2" right="0.2" top="0.28000000000000003" bottom="0.3"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sheetPr>
    <pageSetUpPr fitToPage="1"/>
  </sheetPr>
  <dimension ref="A1:M41"/>
  <sheetViews>
    <sheetView topLeftCell="A2" workbookViewId="0">
      <selection activeCell="A39" sqref="A39:I40"/>
    </sheetView>
  </sheetViews>
  <sheetFormatPr defaultRowHeight="12.75" x14ac:dyDescent="0.2"/>
  <cols>
    <col min="1" max="1" width="42.1640625" bestFit="1" customWidth="1"/>
    <col min="4" max="4" width="11.33203125" customWidth="1"/>
    <col min="5" max="5" width="10.6640625" customWidth="1"/>
    <col min="6" max="6" width="9.6640625" bestFit="1" customWidth="1"/>
    <col min="8" max="8" width="11.83203125" customWidth="1"/>
    <col min="9" max="9" width="10.6640625" customWidth="1"/>
  </cols>
  <sheetData>
    <row r="1" spans="1:13" ht="18.600000000000001" customHeight="1" x14ac:dyDescent="0.2">
      <c r="A1" s="119" t="s">
        <v>6</v>
      </c>
      <c r="B1" s="119"/>
      <c r="C1" s="119"/>
      <c r="D1" s="119"/>
      <c r="E1" s="119"/>
      <c r="F1" s="119"/>
      <c r="G1" s="119"/>
      <c r="H1" s="119"/>
      <c r="I1" s="119"/>
      <c r="J1" s="20"/>
      <c r="K1" s="20"/>
      <c r="L1" s="20"/>
      <c r="M1" s="20"/>
    </row>
    <row r="2" spans="1:13" ht="85.5" customHeight="1" x14ac:dyDescent="0.2">
      <c r="A2" s="120" t="s">
        <v>93</v>
      </c>
      <c r="B2" s="121"/>
      <c r="C2" s="121"/>
      <c r="D2" s="121"/>
      <c r="E2" s="121"/>
      <c r="F2" s="121"/>
      <c r="G2" s="121"/>
      <c r="H2" s="121"/>
      <c r="I2" s="121"/>
      <c r="J2" s="7"/>
      <c r="K2" s="7"/>
      <c r="L2" s="7"/>
      <c r="M2" s="7"/>
    </row>
    <row r="3" spans="1:13" ht="30.95" customHeight="1" x14ac:dyDescent="0.2">
      <c r="A3" s="65"/>
      <c r="B3" s="66"/>
      <c r="C3" s="122" t="s">
        <v>7</v>
      </c>
      <c r="D3" s="123"/>
      <c r="E3" s="124"/>
      <c r="F3" s="130" t="s">
        <v>8</v>
      </c>
      <c r="G3" s="131"/>
      <c r="H3" s="132"/>
      <c r="I3" s="67"/>
      <c r="J3" s="32"/>
      <c r="K3" s="27"/>
      <c r="L3" s="27"/>
      <c r="M3" s="27"/>
    </row>
    <row r="4" spans="1:13" ht="17.25" customHeight="1" x14ac:dyDescent="0.2">
      <c r="A4" s="68"/>
      <c r="B4" s="69"/>
      <c r="C4" s="127">
        <v>46387</v>
      </c>
      <c r="D4" s="128"/>
      <c r="E4" s="129"/>
      <c r="F4" s="133" t="s">
        <v>187</v>
      </c>
      <c r="G4" s="134"/>
      <c r="H4" s="135"/>
      <c r="I4" s="67"/>
      <c r="J4" s="33"/>
      <c r="K4" s="19"/>
      <c r="L4" s="19"/>
      <c r="M4" s="19"/>
    </row>
    <row r="5" spans="1:13" ht="14.45" customHeight="1" x14ac:dyDescent="0.2">
      <c r="A5" s="70"/>
      <c r="B5" s="71"/>
      <c r="C5" s="70"/>
      <c r="D5" s="125" t="s">
        <v>9</v>
      </c>
      <c r="E5" s="126"/>
      <c r="F5" s="70"/>
      <c r="G5" s="125" t="s">
        <v>9</v>
      </c>
      <c r="H5" s="126"/>
      <c r="I5" s="67"/>
      <c r="J5" s="33"/>
      <c r="K5" s="19"/>
      <c r="L5" s="19"/>
      <c r="M5" s="19"/>
    </row>
    <row r="6" spans="1:13" ht="30.6" customHeight="1" x14ac:dyDescent="0.25">
      <c r="A6" s="72" t="s">
        <v>10</v>
      </c>
      <c r="B6" s="73" t="s">
        <v>92</v>
      </c>
      <c r="C6" s="74" t="s">
        <v>11</v>
      </c>
      <c r="D6" s="74" t="s">
        <v>12</v>
      </c>
      <c r="E6" s="74" t="s">
        <v>13</v>
      </c>
      <c r="F6" s="74" t="s">
        <v>11</v>
      </c>
      <c r="G6" s="74" t="s">
        <v>12</v>
      </c>
      <c r="H6" s="74" t="s">
        <v>13</v>
      </c>
      <c r="I6" s="75" t="s">
        <v>14</v>
      </c>
      <c r="J6" s="34"/>
      <c r="K6" s="7"/>
      <c r="L6" s="7"/>
      <c r="M6" s="7"/>
    </row>
    <row r="7" spans="1:13" x14ac:dyDescent="0.2">
      <c r="A7" s="56" t="s">
        <v>128</v>
      </c>
      <c r="B7" s="57"/>
      <c r="C7" s="58">
        <v>1</v>
      </c>
      <c r="D7" s="59">
        <v>101000</v>
      </c>
      <c r="E7" s="59" t="s">
        <v>168</v>
      </c>
      <c r="F7" s="58">
        <v>1</v>
      </c>
      <c r="G7" s="59">
        <v>101000</v>
      </c>
      <c r="H7" s="59" t="s">
        <v>168</v>
      </c>
      <c r="I7" s="60" t="s">
        <v>129</v>
      </c>
      <c r="J7" s="33"/>
      <c r="K7" s="19"/>
      <c r="L7" s="19"/>
      <c r="M7" s="19"/>
    </row>
    <row r="8" spans="1:13" x14ac:dyDescent="0.2">
      <c r="A8" s="56" t="s">
        <v>130</v>
      </c>
      <c r="B8" s="61"/>
      <c r="C8" s="58">
        <v>0.6</v>
      </c>
      <c r="D8" s="59">
        <v>49920</v>
      </c>
      <c r="E8" s="59" t="s">
        <v>169</v>
      </c>
      <c r="F8" s="58">
        <v>0.6</v>
      </c>
      <c r="G8" s="59">
        <v>41600</v>
      </c>
      <c r="H8" s="59" t="s">
        <v>169</v>
      </c>
      <c r="I8" s="60" t="s">
        <v>129</v>
      </c>
      <c r="J8" s="33"/>
      <c r="K8" s="19"/>
      <c r="L8" s="19"/>
      <c r="M8" s="19"/>
    </row>
    <row r="9" spans="1:13" x14ac:dyDescent="0.2">
      <c r="A9" s="56" t="s">
        <v>131</v>
      </c>
      <c r="B9" s="61"/>
      <c r="C9" s="58">
        <v>1</v>
      </c>
      <c r="D9" s="59">
        <v>82960</v>
      </c>
      <c r="E9" s="59" t="s">
        <v>169</v>
      </c>
      <c r="F9" s="58">
        <v>1</v>
      </c>
      <c r="G9" s="59">
        <v>74640</v>
      </c>
      <c r="H9" s="59" t="s">
        <v>169</v>
      </c>
      <c r="I9" s="60" t="s">
        <v>129</v>
      </c>
      <c r="J9" s="33"/>
      <c r="K9" s="19"/>
      <c r="L9" s="19"/>
      <c r="M9" s="19"/>
    </row>
    <row r="10" spans="1:13" x14ac:dyDescent="0.2">
      <c r="A10" s="56" t="s">
        <v>132</v>
      </c>
      <c r="B10" s="61" t="s">
        <v>170</v>
      </c>
      <c r="C10" s="58">
        <v>0.4</v>
      </c>
      <c r="D10" s="59">
        <v>106000</v>
      </c>
      <c r="E10" s="59" t="s">
        <v>169</v>
      </c>
      <c r="F10" s="58">
        <v>0.3</v>
      </c>
      <c r="G10" s="59">
        <v>81000</v>
      </c>
      <c r="H10" s="59" t="s">
        <v>169</v>
      </c>
      <c r="I10" s="60" t="s">
        <v>129</v>
      </c>
      <c r="J10" s="33"/>
      <c r="K10" s="19"/>
      <c r="L10" s="19"/>
      <c r="M10" s="19"/>
    </row>
    <row r="11" spans="1:13" x14ac:dyDescent="0.2">
      <c r="A11" s="56"/>
      <c r="B11" s="61"/>
      <c r="C11" s="58"/>
      <c r="D11" s="59"/>
      <c r="E11" s="59"/>
      <c r="F11" s="58"/>
      <c r="G11" s="59"/>
      <c r="H11" s="59"/>
      <c r="I11" s="60"/>
      <c r="J11" s="33"/>
      <c r="K11" s="19"/>
      <c r="L11" s="19"/>
      <c r="M11" s="19"/>
    </row>
    <row r="12" spans="1:13" x14ac:dyDescent="0.2">
      <c r="A12" s="56" t="s">
        <v>133</v>
      </c>
      <c r="B12" s="61" t="s">
        <v>170</v>
      </c>
      <c r="C12" s="58">
        <v>1.6</v>
      </c>
      <c r="D12" s="59">
        <v>216320</v>
      </c>
      <c r="E12" s="59" t="s">
        <v>169</v>
      </c>
      <c r="F12" s="58">
        <v>1.4</v>
      </c>
      <c r="G12" s="59">
        <v>174720</v>
      </c>
      <c r="H12" s="59" t="s">
        <v>169</v>
      </c>
      <c r="I12" s="60" t="s">
        <v>134</v>
      </c>
      <c r="J12" s="33"/>
      <c r="K12" s="19"/>
      <c r="L12" s="19"/>
      <c r="M12" s="19"/>
    </row>
    <row r="13" spans="1:13" x14ac:dyDescent="0.2">
      <c r="A13" s="56" t="s">
        <v>135</v>
      </c>
      <c r="B13" s="61" t="s">
        <v>170</v>
      </c>
      <c r="C13" s="58">
        <v>1.8</v>
      </c>
      <c r="D13" s="59">
        <v>99600</v>
      </c>
      <c r="E13" s="59" t="s">
        <v>169</v>
      </c>
      <c r="F13" s="58">
        <v>1.8</v>
      </c>
      <c r="G13" s="59">
        <v>92112</v>
      </c>
      <c r="H13" s="59" t="s">
        <v>169</v>
      </c>
      <c r="I13" s="60" t="s">
        <v>134</v>
      </c>
      <c r="J13" s="33"/>
      <c r="K13" s="19"/>
      <c r="L13" s="19"/>
      <c r="M13" s="19"/>
    </row>
    <row r="14" spans="1:13" x14ac:dyDescent="0.2">
      <c r="A14" s="56" t="s">
        <v>136</v>
      </c>
      <c r="B14" s="57" t="s">
        <v>170</v>
      </c>
      <c r="C14" s="58">
        <v>2</v>
      </c>
      <c r="D14" s="59">
        <v>103520</v>
      </c>
      <c r="E14" s="59" t="s">
        <v>169</v>
      </c>
      <c r="F14" s="58">
        <v>2.2999999999999998</v>
      </c>
      <c r="G14" s="59">
        <v>111248</v>
      </c>
      <c r="H14" s="59" t="s">
        <v>169</v>
      </c>
      <c r="I14" s="60" t="s">
        <v>134</v>
      </c>
      <c r="J14" s="33"/>
      <c r="K14" s="19"/>
      <c r="L14" s="19"/>
      <c r="M14" s="19"/>
    </row>
    <row r="15" spans="1:13" x14ac:dyDescent="0.2">
      <c r="A15" s="56" t="s">
        <v>137</v>
      </c>
      <c r="B15" s="61" t="s">
        <v>170</v>
      </c>
      <c r="C15" s="58">
        <v>1</v>
      </c>
      <c r="D15" s="59">
        <v>51760</v>
      </c>
      <c r="E15" s="59" t="s">
        <v>169</v>
      </c>
      <c r="F15" s="58">
        <v>1</v>
      </c>
      <c r="G15" s="59">
        <v>51760</v>
      </c>
      <c r="H15" s="59" t="s">
        <v>169</v>
      </c>
      <c r="I15" s="60" t="s">
        <v>134</v>
      </c>
      <c r="J15" s="33"/>
      <c r="K15" s="19"/>
      <c r="L15" s="19"/>
      <c r="M15" s="19"/>
    </row>
    <row r="16" spans="1:13" x14ac:dyDescent="0.2">
      <c r="A16" s="56" t="s">
        <v>138</v>
      </c>
      <c r="B16" s="61" t="s">
        <v>170</v>
      </c>
      <c r="C16" s="58">
        <v>1</v>
      </c>
      <c r="D16" s="59">
        <v>82960</v>
      </c>
      <c r="E16" s="59" t="s">
        <v>169</v>
      </c>
      <c r="F16" s="58">
        <v>0.8</v>
      </c>
      <c r="G16" s="59">
        <v>53248</v>
      </c>
      <c r="H16" s="59" t="s">
        <v>169</v>
      </c>
      <c r="I16" s="60" t="s">
        <v>134</v>
      </c>
      <c r="J16" s="33"/>
      <c r="K16" s="19"/>
      <c r="L16" s="19"/>
      <c r="M16" s="19"/>
    </row>
    <row r="17" spans="1:13" x14ac:dyDescent="0.2">
      <c r="A17" s="56" t="s">
        <v>171</v>
      </c>
      <c r="B17" s="61"/>
      <c r="C17" s="58">
        <v>1</v>
      </c>
      <c r="D17" s="59">
        <v>64240</v>
      </c>
      <c r="E17" s="59" t="s">
        <v>169</v>
      </c>
      <c r="F17" s="58">
        <v>1</v>
      </c>
      <c r="G17" s="59">
        <v>64240</v>
      </c>
      <c r="H17" s="59" t="s">
        <v>169</v>
      </c>
      <c r="I17" s="60" t="s">
        <v>139</v>
      </c>
      <c r="J17" s="33"/>
      <c r="K17" s="19"/>
      <c r="L17" s="19"/>
      <c r="M17" s="19"/>
    </row>
    <row r="18" spans="1:13" x14ac:dyDescent="0.2">
      <c r="A18" s="56"/>
      <c r="B18" s="61"/>
      <c r="C18" s="58"/>
      <c r="D18" s="59"/>
      <c r="E18" s="59"/>
      <c r="F18" s="58"/>
      <c r="G18" s="59"/>
      <c r="H18" s="59"/>
      <c r="I18" s="60"/>
      <c r="J18" s="33"/>
      <c r="K18" s="19"/>
      <c r="L18" s="19"/>
      <c r="M18" s="19"/>
    </row>
    <row r="19" spans="1:13" x14ac:dyDescent="0.2">
      <c r="A19" s="56"/>
      <c r="B19" s="61"/>
      <c r="C19" s="58"/>
      <c r="D19" s="59"/>
      <c r="E19" s="59"/>
      <c r="F19" s="58"/>
      <c r="G19" s="59"/>
      <c r="H19" s="59"/>
      <c r="I19" s="60"/>
      <c r="J19" s="33"/>
      <c r="K19" s="19"/>
      <c r="L19" s="19"/>
      <c r="M19" s="19"/>
    </row>
    <row r="20" spans="1:13" x14ac:dyDescent="0.2">
      <c r="A20" s="56"/>
      <c r="B20" s="62"/>
      <c r="C20" s="58"/>
      <c r="D20" s="59"/>
      <c r="E20" s="59"/>
      <c r="F20" s="58"/>
      <c r="G20" s="59"/>
      <c r="H20" s="59"/>
      <c r="I20" s="60"/>
      <c r="J20" s="33"/>
      <c r="K20" s="19"/>
      <c r="L20" s="19"/>
      <c r="M20" s="19"/>
    </row>
    <row r="21" spans="1:13" x14ac:dyDescent="0.2">
      <c r="A21" s="56"/>
      <c r="B21" s="61"/>
      <c r="C21" s="58"/>
      <c r="D21" s="59"/>
      <c r="E21" s="59"/>
      <c r="F21" s="58"/>
      <c r="G21" s="59"/>
      <c r="H21" s="59"/>
      <c r="I21" s="60"/>
      <c r="J21" s="33"/>
      <c r="K21" s="19"/>
      <c r="L21" s="19"/>
      <c r="M21" s="19"/>
    </row>
    <row r="22" spans="1:13" x14ac:dyDescent="0.2">
      <c r="A22" s="56"/>
      <c r="B22" s="61"/>
      <c r="C22" s="58"/>
      <c r="D22" s="59"/>
      <c r="E22" s="59"/>
      <c r="F22" s="58"/>
      <c r="G22" s="59"/>
      <c r="H22" s="59"/>
      <c r="I22" s="60"/>
      <c r="J22" s="33"/>
      <c r="K22" s="19"/>
      <c r="L22" s="19"/>
      <c r="M22" s="19"/>
    </row>
    <row r="23" spans="1:13" x14ac:dyDescent="0.2">
      <c r="A23" s="56"/>
      <c r="B23" s="61"/>
      <c r="C23" s="58"/>
      <c r="D23" s="59"/>
      <c r="E23" s="59"/>
      <c r="F23" s="58"/>
      <c r="G23" s="59"/>
      <c r="H23" s="59"/>
      <c r="I23" s="60"/>
      <c r="J23" s="33"/>
      <c r="K23" s="19"/>
      <c r="L23" s="19"/>
      <c r="M23" s="19"/>
    </row>
    <row r="24" spans="1:13" x14ac:dyDescent="0.2">
      <c r="A24" s="56"/>
      <c r="B24" s="61"/>
      <c r="C24" s="58"/>
      <c r="D24" s="59"/>
      <c r="E24" s="59"/>
      <c r="F24" s="58"/>
      <c r="G24" s="59"/>
      <c r="H24" s="59"/>
      <c r="I24" s="60"/>
      <c r="J24" s="33"/>
      <c r="K24" s="19"/>
      <c r="L24" s="19"/>
      <c r="M24" s="19"/>
    </row>
    <row r="25" spans="1:13" x14ac:dyDescent="0.2">
      <c r="A25" s="63"/>
      <c r="B25" s="61"/>
      <c r="C25" s="64"/>
      <c r="D25" s="64"/>
      <c r="E25" s="64"/>
      <c r="F25" s="64"/>
      <c r="G25" s="64"/>
      <c r="H25" s="64"/>
      <c r="I25" s="64"/>
      <c r="J25" s="33"/>
      <c r="K25" s="19"/>
      <c r="L25" s="19"/>
      <c r="M25" s="19"/>
    </row>
    <row r="26" spans="1:13" x14ac:dyDescent="0.2">
      <c r="A26" s="63"/>
      <c r="B26" s="61"/>
      <c r="C26" s="64"/>
      <c r="D26" s="64"/>
      <c r="E26" s="64"/>
      <c r="F26" s="64"/>
      <c r="G26" s="64"/>
      <c r="H26" s="64"/>
      <c r="I26" s="64"/>
      <c r="J26" s="33"/>
      <c r="K26" s="19"/>
      <c r="L26" s="19"/>
      <c r="M26" s="19"/>
    </row>
    <row r="27" spans="1:13" x14ac:dyDescent="0.2">
      <c r="A27" s="63"/>
      <c r="B27" s="61"/>
      <c r="C27" s="64"/>
      <c r="D27" s="64"/>
      <c r="E27" s="64"/>
      <c r="F27" s="64"/>
      <c r="G27" s="64"/>
      <c r="H27" s="64"/>
      <c r="I27" s="64"/>
      <c r="J27" s="33"/>
      <c r="K27" s="19"/>
      <c r="L27" s="19"/>
      <c r="M27" s="19"/>
    </row>
    <row r="28" spans="1:13" x14ac:dyDescent="0.2">
      <c r="A28" s="63"/>
      <c r="B28" s="61"/>
      <c r="C28" s="64"/>
      <c r="D28" s="64"/>
      <c r="E28" s="64"/>
      <c r="F28" s="64"/>
      <c r="G28" s="64"/>
      <c r="H28" s="64"/>
      <c r="I28" s="64"/>
      <c r="J28" s="33"/>
      <c r="K28" s="19"/>
      <c r="L28" s="19"/>
      <c r="M28" s="19"/>
    </row>
    <row r="29" spans="1:13" x14ac:dyDescent="0.2">
      <c r="A29" s="63"/>
      <c r="B29" s="61"/>
      <c r="C29" s="64"/>
      <c r="D29" s="64"/>
      <c r="E29" s="64"/>
      <c r="F29" s="64"/>
      <c r="G29" s="64"/>
      <c r="H29" s="64"/>
      <c r="I29" s="64"/>
      <c r="J29" s="33"/>
      <c r="K29" s="19"/>
      <c r="L29" s="19"/>
      <c r="M29" s="19"/>
    </row>
    <row r="30" spans="1:13" x14ac:dyDescent="0.2">
      <c r="A30" s="63"/>
      <c r="B30" s="61"/>
      <c r="C30" s="64"/>
      <c r="D30" s="64"/>
      <c r="E30" s="64"/>
      <c r="F30" s="64"/>
      <c r="G30" s="64"/>
      <c r="H30" s="64"/>
      <c r="I30" s="64"/>
      <c r="J30" s="33"/>
      <c r="K30" s="19"/>
      <c r="L30" s="19"/>
      <c r="M30" s="19"/>
    </row>
    <row r="31" spans="1:13" x14ac:dyDescent="0.2">
      <c r="A31" s="63"/>
      <c r="B31" s="61"/>
      <c r="C31" s="64"/>
      <c r="D31" s="64"/>
      <c r="E31" s="64"/>
      <c r="F31" s="64"/>
      <c r="G31" s="64"/>
      <c r="H31" s="64"/>
      <c r="I31" s="64"/>
      <c r="J31" s="33"/>
      <c r="K31" s="19"/>
      <c r="L31" s="19"/>
      <c r="M31" s="19"/>
    </row>
    <row r="32" spans="1:13" x14ac:dyDescent="0.2">
      <c r="A32" s="63"/>
      <c r="B32" s="61"/>
      <c r="C32" s="64"/>
      <c r="D32" s="64"/>
      <c r="E32" s="64"/>
      <c r="F32" s="64"/>
      <c r="G32" s="64"/>
      <c r="H32" s="64"/>
      <c r="I32" s="64"/>
      <c r="J32" s="33"/>
      <c r="K32" s="19"/>
      <c r="L32" s="19"/>
      <c r="M32" s="19"/>
    </row>
    <row r="33" spans="1:13" x14ac:dyDescent="0.2">
      <c r="A33" s="63"/>
      <c r="B33" s="61"/>
      <c r="C33" s="64"/>
      <c r="D33" s="64"/>
      <c r="E33" s="64"/>
      <c r="F33" s="64"/>
      <c r="G33" s="64"/>
      <c r="H33" s="64"/>
      <c r="I33" s="64"/>
      <c r="J33" s="33"/>
      <c r="K33" s="19"/>
      <c r="L33" s="19"/>
      <c r="M33" s="19"/>
    </row>
    <row r="34" spans="1:13" x14ac:dyDescent="0.2">
      <c r="A34" s="63"/>
      <c r="B34" s="61"/>
      <c r="C34" s="64"/>
      <c r="D34" s="64"/>
      <c r="E34" s="64"/>
      <c r="F34" s="64"/>
      <c r="G34" s="64"/>
      <c r="H34" s="64"/>
      <c r="I34" s="64"/>
      <c r="J34" s="33"/>
      <c r="K34" s="19"/>
      <c r="L34" s="19"/>
      <c r="M34" s="19"/>
    </row>
    <row r="35" spans="1:13" x14ac:dyDescent="0.2">
      <c r="A35" s="63"/>
      <c r="B35" s="61"/>
      <c r="C35" s="64"/>
      <c r="D35" s="64"/>
      <c r="E35" s="64"/>
      <c r="F35" s="64"/>
      <c r="G35" s="64"/>
      <c r="H35" s="64"/>
      <c r="I35" s="64"/>
      <c r="J35" s="33"/>
      <c r="K35" s="19"/>
      <c r="L35" s="19"/>
      <c r="M35" s="19"/>
    </row>
    <row r="36" spans="1:13" x14ac:dyDescent="0.2">
      <c r="A36" s="63"/>
      <c r="B36" s="61"/>
      <c r="C36" s="64"/>
      <c r="D36" s="64"/>
      <c r="E36" s="64"/>
      <c r="F36" s="64"/>
      <c r="G36" s="64"/>
      <c r="H36" s="64"/>
      <c r="I36" s="64"/>
      <c r="J36" s="33"/>
      <c r="K36" s="19"/>
      <c r="L36" s="19"/>
      <c r="M36" s="19"/>
    </row>
    <row r="37" spans="1:13" x14ac:dyDescent="0.2">
      <c r="A37" s="29"/>
      <c r="B37" s="54">
        <f>COUNTIF(B7:B36, "X")</f>
        <v>6</v>
      </c>
      <c r="C37" s="55">
        <f>SUM(C7:C36)</f>
        <v>11.399999999999999</v>
      </c>
      <c r="D37" s="55">
        <f t="shared" ref="D37:H37" si="0">SUM(D7:D36)</f>
        <v>958280</v>
      </c>
      <c r="E37" s="55">
        <f t="shared" si="0"/>
        <v>0</v>
      </c>
      <c r="F37" s="55">
        <f>SUM(F7:F36)</f>
        <v>11.2</v>
      </c>
      <c r="G37" s="55">
        <f t="shared" si="0"/>
        <v>845568</v>
      </c>
      <c r="H37" s="55">
        <f t="shared" si="0"/>
        <v>0</v>
      </c>
      <c r="I37" s="30"/>
      <c r="J37" s="33"/>
      <c r="K37" s="19"/>
      <c r="L37" s="19"/>
      <c r="M37" s="19"/>
    </row>
    <row r="38" spans="1:13" ht="14.45" customHeight="1" x14ac:dyDescent="0.2">
      <c r="A38" s="26" t="s">
        <v>15</v>
      </c>
      <c r="B38" s="26"/>
      <c r="C38" s="26"/>
      <c r="D38" s="26"/>
      <c r="E38" s="26"/>
      <c r="F38" s="26"/>
      <c r="G38" s="26"/>
      <c r="H38" s="26"/>
      <c r="I38" s="26"/>
      <c r="J38" s="35"/>
      <c r="K38" s="26"/>
      <c r="L38" s="26"/>
      <c r="M38" s="26"/>
    </row>
    <row r="39" spans="1:13" x14ac:dyDescent="0.2">
      <c r="A39" s="113" t="s">
        <v>188</v>
      </c>
      <c r="B39" s="114"/>
      <c r="C39" s="114"/>
      <c r="D39" s="114"/>
      <c r="E39" s="114"/>
      <c r="F39" s="114"/>
      <c r="G39" s="114"/>
      <c r="H39" s="114"/>
      <c r="I39" s="115"/>
      <c r="J39" s="32"/>
      <c r="K39" s="27"/>
      <c r="L39" s="27"/>
      <c r="M39" s="27"/>
    </row>
    <row r="40" spans="1:13" ht="85.5" customHeight="1" x14ac:dyDescent="0.2">
      <c r="A40" s="116"/>
      <c r="B40" s="117"/>
      <c r="C40" s="117"/>
      <c r="D40" s="117"/>
      <c r="E40" s="117"/>
      <c r="F40" s="117"/>
      <c r="G40" s="117"/>
      <c r="H40" s="117"/>
      <c r="I40" s="118"/>
      <c r="J40" s="36"/>
      <c r="K40" s="28"/>
      <c r="L40" s="28"/>
      <c r="M40" s="28"/>
    </row>
    <row r="41" spans="1:13" ht="12.95" customHeight="1" x14ac:dyDescent="0.2">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rintOptions horizontalCentered="1"/>
  <pageMargins left="0.57999999999999996" right="0.2" top="0.26" bottom="0.22" header="0.3" footer="0.3"/>
  <pageSetup scale="82"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sheetPr>
    <pageSetUpPr fitToPage="1"/>
  </sheetPr>
  <dimension ref="A1:G30"/>
  <sheetViews>
    <sheetView topLeftCell="A3" zoomScale="120" zoomScaleNormal="120" workbookViewId="0">
      <selection activeCell="A30" sqref="A30:G30"/>
    </sheetView>
  </sheetViews>
  <sheetFormatPr defaultRowHeight="12.75" x14ac:dyDescent="0.2"/>
  <cols>
    <col min="1" max="1" width="26.83203125" customWidth="1"/>
    <col min="2" max="2" width="50.1640625" customWidth="1"/>
    <col min="3" max="3" width="14.33203125" customWidth="1"/>
    <col min="4" max="4" width="14.6640625" customWidth="1"/>
    <col min="5" max="5" width="12" customWidth="1"/>
    <col min="6" max="6" width="21.83203125" customWidth="1"/>
    <col min="7" max="7" width="15.83203125" customWidth="1"/>
  </cols>
  <sheetData>
    <row r="1" spans="1:7" ht="18.75" x14ac:dyDescent="0.2">
      <c r="A1" s="136" t="s">
        <v>16</v>
      </c>
      <c r="B1" s="136"/>
      <c r="C1" s="136"/>
      <c r="D1" s="136"/>
      <c r="E1" s="136"/>
      <c r="F1" s="136"/>
      <c r="G1" s="3"/>
    </row>
    <row r="2" spans="1:7" ht="18.95" customHeight="1" x14ac:dyDescent="0.2">
      <c r="A2" s="137" t="s">
        <v>17</v>
      </c>
      <c r="B2" s="137"/>
      <c r="C2" s="137"/>
      <c r="D2" s="137"/>
      <c r="E2" s="137"/>
      <c r="F2" s="137"/>
      <c r="G2" s="137"/>
    </row>
    <row r="3" spans="1:7" ht="39" x14ac:dyDescent="0.2">
      <c r="A3" s="40" t="s">
        <v>18</v>
      </c>
      <c r="B3" s="41" t="s">
        <v>19</v>
      </c>
      <c r="C3" s="41" t="s">
        <v>20</v>
      </c>
      <c r="D3" s="42" t="s">
        <v>94</v>
      </c>
      <c r="E3" s="42" t="s">
        <v>95</v>
      </c>
      <c r="F3" s="43" t="s">
        <v>21</v>
      </c>
      <c r="G3" s="107" t="s">
        <v>157</v>
      </c>
    </row>
    <row r="4" spans="1:7" ht="12.95" customHeight="1" x14ac:dyDescent="0.2">
      <c r="A4" s="37" t="s">
        <v>22</v>
      </c>
      <c r="B4" s="37" t="s">
        <v>23</v>
      </c>
      <c r="C4" s="39">
        <v>800</v>
      </c>
      <c r="D4" s="37" t="s">
        <v>24</v>
      </c>
      <c r="E4" s="37" t="s">
        <v>25</v>
      </c>
      <c r="F4" s="39">
        <v>200</v>
      </c>
      <c r="G4" s="4">
        <v>75</v>
      </c>
    </row>
    <row r="5" spans="1:7" ht="12.95" customHeight="1" x14ac:dyDescent="0.2">
      <c r="A5" s="37" t="s">
        <v>26</v>
      </c>
      <c r="B5" s="37" t="s">
        <v>27</v>
      </c>
      <c r="C5" s="38">
        <v>2000</v>
      </c>
      <c r="D5" s="37" t="s">
        <v>28</v>
      </c>
      <c r="E5" s="37" t="s">
        <v>29</v>
      </c>
      <c r="F5" s="39">
        <v>100</v>
      </c>
      <c r="G5" s="4">
        <v>65</v>
      </c>
    </row>
    <row r="6" spans="1:7" ht="12.95" customHeight="1" x14ac:dyDescent="0.2">
      <c r="A6" s="82" t="s">
        <v>140</v>
      </c>
      <c r="B6" s="82" t="s">
        <v>141</v>
      </c>
      <c r="C6" s="83">
        <v>52345</v>
      </c>
      <c r="D6" s="82" t="s">
        <v>142</v>
      </c>
      <c r="E6" s="82" t="s">
        <v>143</v>
      </c>
      <c r="F6" s="83">
        <v>7173</v>
      </c>
      <c r="G6" s="84">
        <v>1053</v>
      </c>
    </row>
    <row r="7" spans="1:7" ht="12.95" customHeight="1" x14ac:dyDescent="0.2">
      <c r="A7" s="82" t="s">
        <v>144</v>
      </c>
      <c r="B7" s="82" t="s">
        <v>141</v>
      </c>
      <c r="C7" s="83">
        <v>52345</v>
      </c>
      <c r="D7" s="82" t="s">
        <v>142</v>
      </c>
      <c r="E7" s="82" t="s">
        <v>143</v>
      </c>
      <c r="F7" s="83">
        <v>2841</v>
      </c>
      <c r="G7" s="84">
        <v>782</v>
      </c>
    </row>
    <row r="8" spans="1:7" ht="12.95" customHeight="1" x14ac:dyDescent="0.2">
      <c r="A8" s="82" t="s">
        <v>145</v>
      </c>
      <c r="B8" s="82" t="s">
        <v>141</v>
      </c>
      <c r="C8" s="83">
        <v>21778</v>
      </c>
      <c r="D8" s="82" t="s">
        <v>146</v>
      </c>
      <c r="E8" s="82" t="s">
        <v>147</v>
      </c>
      <c r="F8" s="83">
        <v>793</v>
      </c>
      <c r="G8" s="84">
        <v>119</v>
      </c>
    </row>
    <row r="9" spans="1:7" ht="12.95" customHeight="1" x14ac:dyDescent="0.2">
      <c r="A9" s="82" t="s">
        <v>182</v>
      </c>
      <c r="B9" s="82" t="s">
        <v>148</v>
      </c>
      <c r="C9" s="83">
        <v>25166</v>
      </c>
      <c r="D9" s="82" t="s">
        <v>142</v>
      </c>
      <c r="E9" s="82" t="s">
        <v>143</v>
      </c>
      <c r="F9" s="83">
        <v>727</v>
      </c>
      <c r="G9" s="84">
        <v>81</v>
      </c>
    </row>
    <row r="10" spans="1:7" ht="12.95" customHeight="1" x14ac:dyDescent="0.2">
      <c r="A10" s="82" t="s">
        <v>149</v>
      </c>
      <c r="B10" s="82" t="s">
        <v>150</v>
      </c>
      <c r="C10" s="83">
        <v>26945</v>
      </c>
      <c r="D10" s="82" t="s">
        <v>142</v>
      </c>
      <c r="E10" s="82" t="s">
        <v>143</v>
      </c>
      <c r="F10" s="83">
        <v>2962</v>
      </c>
      <c r="G10" s="84">
        <v>495</v>
      </c>
    </row>
    <row r="11" spans="1:7" ht="12.95" customHeight="1" x14ac:dyDescent="0.2">
      <c r="A11" s="82" t="s">
        <v>151</v>
      </c>
      <c r="B11" s="82" t="s">
        <v>152</v>
      </c>
      <c r="C11" s="83">
        <v>2841</v>
      </c>
      <c r="D11" s="82" t="s">
        <v>146</v>
      </c>
      <c r="E11" s="82" t="s">
        <v>147</v>
      </c>
      <c r="F11" s="83">
        <v>178</v>
      </c>
      <c r="G11" s="84">
        <v>26</v>
      </c>
    </row>
    <row r="12" spans="1:7" ht="12.95" customHeight="1" x14ac:dyDescent="0.2">
      <c r="A12" s="82" t="s">
        <v>153</v>
      </c>
      <c r="B12" s="82" t="s">
        <v>141</v>
      </c>
      <c r="C12" s="83">
        <v>52345</v>
      </c>
      <c r="D12" s="82" t="s">
        <v>142</v>
      </c>
      <c r="E12" s="82" t="s">
        <v>143</v>
      </c>
      <c r="F12" s="83">
        <v>2090</v>
      </c>
      <c r="G12" s="84">
        <v>567</v>
      </c>
    </row>
    <row r="13" spans="1:7" ht="12.95" customHeight="1" x14ac:dyDescent="0.2">
      <c r="A13" s="82" t="s">
        <v>154</v>
      </c>
      <c r="B13" s="82" t="s">
        <v>141</v>
      </c>
      <c r="C13" s="83">
        <v>52345</v>
      </c>
      <c r="D13" s="82" t="s">
        <v>142</v>
      </c>
      <c r="E13" s="82" t="s">
        <v>143</v>
      </c>
      <c r="F13" s="83">
        <v>251</v>
      </c>
      <c r="G13" s="84">
        <v>66</v>
      </c>
    </row>
    <row r="14" spans="1:7" ht="12.95" customHeight="1" x14ac:dyDescent="0.2">
      <c r="A14" s="82" t="s">
        <v>155</v>
      </c>
      <c r="B14" s="82" t="s">
        <v>141</v>
      </c>
      <c r="C14" s="83">
        <v>52345</v>
      </c>
      <c r="D14" s="82" t="s">
        <v>142</v>
      </c>
      <c r="E14" s="82" t="s">
        <v>143</v>
      </c>
      <c r="F14" s="83">
        <v>500</v>
      </c>
      <c r="G14" s="84">
        <v>149</v>
      </c>
    </row>
    <row r="15" spans="1:7" ht="12.95" customHeight="1" x14ac:dyDescent="0.2">
      <c r="A15" s="110" t="s">
        <v>160</v>
      </c>
      <c r="B15" s="85" t="s">
        <v>141</v>
      </c>
      <c r="C15" s="85">
        <v>52345</v>
      </c>
      <c r="D15" s="85" t="s">
        <v>142</v>
      </c>
      <c r="E15" s="85" t="s">
        <v>143</v>
      </c>
      <c r="F15" s="83">
        <v>2325</v>
      </c>
      <c r="G15" s="84">
        <v>323</v>
      </c>
    </row>
    <row r="16" spans="1:7" ht="12.95" customHeight="1" x14ac:dyDescent="0.2">
      <c r="A16" s="110" t="s">
        <v>156</v>
      </c>
      <c r="B16" s="110" t="s">
        <v>159</v>
      </c>
      <c r="C16" s="85">
        <v>25166</v>
      </c>
      <c r="D16" s="85" t="s">
        <v>142</v>
      </c>
      <c r="E16" s="85" t="s">
        <v>143</v>
      </c>
      <c r="F16" s="85">
        <v>1201</v>
      </c>
      <c r="G16" s="84">
        <v>183</v>
      </c>
    </row>
    <row r="17" spans="1:7" ht="12.95" customHeight="1" x14ac:dyDescent="0.2">
      <c r="A17" s="109"/>
      <c r="B17" s="109"/>
      <c r="C17" s="109"/>
      <c r="D17" s="109"/>
      <c r="E17" s="109"/>
      <c r="F17" s="109"/>
      <c r="G17" s="84"/>
    </row>
    <row r="18" spans="1:7" x14ac:dyDescent="0.2">
      <c r="A18" s="109"/>
      <c r="B18" s="109"/>
      <c r="C18" s="109"/>
      <c r="D18" s="109"/>
      <c r="E18" s="109"/>
      <c r="F18" s="109"/>
      <c r="G18" s="81"/>
    </row>
    <row r="19" spans="1:7" x14ac:dyDescent="0.2">
      <c r="A19" s="85"/>
      <c r="B19" s="85"/>
      <c r="C19" s="85"/>
      <c r="D19" s="85"/>
      <c r="E19" s="85"/>
      <c r="F19" s="85"/>
      <c r="G19" s="81"/>
    </row>
    <row r="20" spans="1:7" x14ac:dyDescent="0.2">
      <c r="A20" s="109"/>
      <c r="B20" s="109"/>
      <c r="C20" s="109"/>
      <c r="D20" s="109"/>
      <c r="E20" s="109"/>
      <c r="F20" s="85"/>
      <c r="G20" s="81"/>
    </row>
    <row r="21" spans="1:7" x14ac:dyDescent="0.2">
      <c r="A21" s="109"/>
      <c r="B21" s="109"/>
      <c r="C21" s="109"/>
      <c r="D21" s="109"/>
      <c r="E21" s="109"/>
      <c r="F21" s="85"/>
      <c r="G21" s="81"/>
    </row>
    <row r="22" spans="1:7" x14ac:dyDescent="0.2">
      <c r="A22" s="85"/>
      <c r="B22" s="85"/>
      <c r="C22" s="85"/>
      <c r="D22" s="85"/>
      <c r="E22" s="85"/>
      <c r="F22" s="85"/>
      <c r="G22" s="81"/>
    </row>
    <row r="23" spans="1:7" x14ac:dyDescent="0.2">
      <c r="A23" s="85"/>
      <c r="B23" s="85"/>
      <c r="C23" s="85"/>
      <c r="D23" s="85"/>
      <c r="E23" s="85"/>
      <c r="F23" s="85"/>
      <c r="G23" s="81"/>
    </row>
    <row r="24" spans="1:7" x14ac:dyDescent="0.2">
      <c r="A24" s="85"/>
      <c r="B24" s="85"/>
      <c r="C24" s="85"/>
      <c r="D24" s="85"/>
      <c r="E24" s="85"/>
      <c r="F24" s="85"/>
      <c r="G24" s="81"/>
    </row>
    <row r="25" spans="1:7" x14ac:dyDescent="0.2">
      <c r="A25" s="86"/>
      <c r="B25" s="86"/>
      <c r="C25" s="86"/>
      <c r="D25" s="86"/>
      <c r="E25" s="86"/>
      <c r="F25" s="85"/>
      <c r="G25" s="81"/>
    </row>
    <row r="26" spans="1:7" ht="15.75" x14ac:dyDescent="0.2">
      <c r="A26" s="146" t="s">
        <v>30</v>
      </c>
      <c r="B26" s="147"/>
      <c r="C26" s="147"/>
      <c r="D26" s="147"/>
      <c r="E26" s="45"/>
      <c r="F26" s="152">
        <v>2841</v>
      </c>
      <c r="G26" s="153"/>
    </row>
    <row r="27" spans="1:7" ht="15.75" x14ac:dyDescent="0.2">
      <c r="A27" s="148" t="s">
        <v>158</v>
      </c>
      <c r="B27" s="149"/>
      <c r="C27" s="149"/>
      <c r="D27" s="149"/>
      <c r="E27" s="46"/>
      <c r="F27" s="150">
        <v>782</v>
      </c>
      <c r="G27" s="151"/>
    </row>
    <row r="28" spans="1:7" ht="15.75" x14ac:dyDescent="0.2">
      <c r="A28" s="138" t="s">
        <v>31</v>
      </c>
      <c r="B28" s="139"/>
      <c r="C28" s="139"/>
      <c r="D28" s="139"/>
      <c r="E28" s="44"/>
      <c r="F28" s="144" t="s">
        <v>161</v>
      </c>
      <c r="G28" s="145"/>
    </row>
    <row r="29" spans="1:7" x14ac:dyDescent="0.2">
      <c r="A29" s="140" t="s">
        <v>32</v>
      </c>
      <c r="B29" s="140"/>
      <c r="C29" s="140"/>
      <c r="D29" s="140"/>
      <c r="E29" s="140"/>
      <c r="F29" s="141"/>
      <c r="G29" s="141"/>
    </row>
    <row r="30" spans="1:7" ht="86.45" customHeight="1" x14ac:dyDescent="0.2">
      <c r="A30" s="179" t="s">
        <v>189</v>
      </c>
      <c r="B30" s="142"/>
      <c r="C30" s="142"/>
      <c r="D30" s="142"/>
      <c r="E30" s="142"/>
      <c r="F30" s="142"/>
      <c r="G30" s="143"/>
    </row>
  </sheetData>
  <sheetProtection algorithmName="SHA-512" hashValue="vEEW67R8iHJnLEigEnBSfkkqeWE6OTndFmtztzvPs4oGe7tEemPRcnljA8BOIIMynmGmIPu1r6cpQi0BitNHmA==" saltValue="zlb0oaZnB/+ypnouNU3ivw=="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2" right="0.2" top="0.3" bottom="0.2" header="0.3" footer="0.3"/>
  <pageSetup scale="97"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topLeftCell="A22" zoomScaleNormal="100" workbookViewId="0">
      <selection activeCell="H32" sqref="H32"/>
    </sheetView>
  </sheetViews>
  <sheetFormatPr defaultRowHeight="12.75" x14ac:dyDescent="0.2"/>
  <cols>
    <col min="1" max="1" width="41" customWidth="1"/>
    <col min="2" max="2" width="20.83203125" customWidth="1"/>
    <col min="3" max="3" width="18" customWidth="1"/>
  </cols>
  <sheetData>
    <row r="1" spans="1:51" ht="66.599999999999994" customHeight="1" x14ac:dyDescent="0.2">
      <c r="A1" s="156" t="s">
        <v>91</v>
      </c>
      <c r="B1" s="157"/>
      <c r="C1" s="15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x14ac:dyDescent="0.2">
      <c r="A2" s="25" t="s">
        <v>88</v>
      </c>
      <c r="B2" s="154" t="s">
        <v>89</v>
      </c>
      <c r="C2" s="155"/>
      <c r="D2" s="22"/>
    </row>
    <row r="3" spans="1:51" ht="15" x14ac:dyDescent="0.2">
      <c r="A3" s="15" t="s">
        <v>52</v>
      </c>
      <c r="B3" s="24" t="s">
        <v>33</v>
      </c>
      <c r="C3" s="24" t="s">
        <v>34</v>
      </c>
      <c r="D3" s="22"/>
    </row>
    <row r="4" spans="1:51" ht="15" x14ac:dyDescent="0.2">
      <c r="A4" s="14" t="s">
        <v>35</v>
      </c>
      <c r="B4" s="87">
        <v>75000</v>
      </c>
      <c r="C4" s="91">
        <f t="shared" ref="C4:C9" si="0">B4/$B$40</f>
        <v>0.39473684210526316</v>
      </c>
      <c r="D4" s="22"/>
    </row>
    <row r="5" spans="1:51" ht="15" x14ac:dyDescent="0.2">
      <c r="A5" s="14" t="s">
        <v>36</v>
      </c>
      <c r="B5" s="87">
        <v>6570</v>
      </c>
      <c r="C5" s="91">
        <f t="shared" si="0"/>
        <v>3.4578947368421049E-2</v>
      </c>
      <c r="D5" s="22"/>
    </row>
    <row r="6" spans="1:51" ht="15" x14ac:dyDescent="0.2">
      <c r="A6" s="14" t="s">
        <v>37</v>
      </c>
      <c r="B6" s="87"/>
      <c r="C6" s="91">
        <f t="shared" si="0"/>
        <v>0</v>
      </c>
      <c r="D6" s="22"/>
    </row>
    <row r="7" spans="1:51" ht="15" x14ac:dyDescent="0.2">
      <c r="A7" s="14" t="s">
        <v>38</v>
      </c>
      <c r="B7" s="87"/>
      <c r="C7" s="91">
        <f t="shared" si="0"/>
        <v>0</v>
      </c>
      <c r="D7" s="22"/>
    </row>
    <row r="8" spans="1:51" ht="15" x14ac:dyDescent="0.2">
      <c r="A8" s="14" t="s">
        <v>39</v>
      </c>
      <c r="B8" s="87"/>
      <c r="C8" s="91">
        <f t="shared" si="0"/>
        <v>0</v>
      </c>
      <c r="D8" s="22"/>
    </row>
    <row r="9" spans="1:51" ht="15" x14ac:dyDescent="0.2">
      <c r="A9" s="14" t="s">
        <v>40</v>
      </c>
      <c r="B9" s="87"/>
      <c r="C9" s="91">
        <f t="shared" si="0"/>
        <v>0</v>
      </c>
      <c r="D9" s="22"/>
    </row>
    <row r="10" spans="1:51" ht="15" x14ac:dyDescent="0.2">
      <c r="A10" s="13" t="s">
        <v>53</v>
      </c>
      <c r="B10" s="17">
        <f>SUM(B4:B9)</f>
        <v>81570</v>
      </c>
      <c r="C10" s="92">
        <f>SUM(C4:C9)</f>
        <v>0.42931578947368421</v>
      </c>
      <c r="D10" s="22"/>
    </row>
    <row r="11" spans="1:51" ht="15" x14ac:dyDescent="0.2">
      <c r="A11" s="14" t="s">
        <v>41</v>
      </c>
      <c r="B11" s="87"/>
      <c r="C11" s="91">
        <f t="shared" ref="C11:C25" si="1">B11/$B$40</f>
        <v>0</v>
      </c>
      <c r="D11" s="22"/>
    </row>
    <row r="12" spans="1:51" ht="15" x14ac:dyDescent="0.2">
      <c r="A12" s="23" t="s">
        <v>86</v>
      </c>
      <c r="B12" s="88"/>
      <c r="C12" s="91">
        <f t="shared" si="1"/>
        <v>0</v>
      </c>
      <c r="D12" s="22"/>
    </row>
    <row r="13" spans="1:51" ht="15" x14ac:dyDescent="0.2">
      <c r="A13" s="14" t="s">
        <v>42</v>
      </c>
      <c r="B13" s="87"/>
      <c r="C13" s="91">
        <f t="shared" si="1"/>
        <v>0</v>
      </c>
      <c r="D13" s="22"/>
    </row>
    <row r="14" spans="1:51" ht="30" x14ac:dyDescent="0.2">
      <c r="A14" s="94" t="s">
        <v>54</v>
      </c>
      <c r="B14" s="88"/>
      <c r="C14" s="91">
        <f t="shared" si="1"/>
        <v>0</v>
      </c>
      <c r="D14" s="22"/>
    </row>
    <row r="15" spans="1:51" ht="30" x14ac:dyDescent="0.2">
      <c r="A15" s="94" t="s">
        <v>54</v>
      </c>
      <c r="B15" s="88"/>
      <c r="C15" s="91">
        <f t="shared" si="1"/>
        <v>0</v>
      </c>
      <c r="D15" s="22"/>
    </row>
    <row r="16" spans="1:51" ht="30" x14ac:dyDescent="0.2">
      <c r="A16" s="94" t="s">
        <v>54</v>
      </c>
      <c r="B16" s="88"/>
      <c r="C16" s="91">
        <f t="shared" si="1"/>
        <v>0</v>
      </c>
      <c r="D16" s="22"/>
    </row>
    <row r="17" spans="1:4" ht="15" x14ac:dyDescent="0.2">
      <c r="A17" s="23" t="s">
        <v>87</v>
      </c>
      <c r="B17" s="88"/>
      <c r="C17" s="91">
        <f t="shared" si="1"/>
        <v>0</v>
      </c>
      <c r="D17" s="22"/>
    </row>
    <row r="18" spans="1:4" ht="15" x14ac:dyDescent="0.2">
      <c r="A18" s="14" t="s">
        <v>43</v>
      </c>
      <c r="B18" s="88"/>
      <c r="C18" s="91">
        <f t="shared" si="1"/>
        <v>0</v>
      </c>
      <c r="D18" s="22"/>
    </row>
    <row r="19" spans="1:4" ht="15" x14ac:dyDescent="0.2">
      <c r="A19" s="14" t="s">
        <v>55</v>
      </c>
      <c r="B19" s="87"/>
      <c r="C19" s="91">
        <f t="shared" si="1"/>
        <v>0</v>
      </c>
      <c r="D19" s="22"/>
    </row>
    <row r="20" spans="1:4" ht="15" x14ac:dyDescent="0.2">
      <c r="A20" s="14" t="s">
        <v>44</v>
      </c>
      <c r="B20" s="87"/>
      <c r="C20" s="91">
        <f t="shared" si="1"/>
        <v>0</v>
      </c>
      <c r="D20" s="22"/>
    </row>
    <row r="21" spans="1:4" ht="15" x14ac:dyDescent="0.2">
      <c r="A21" s="14" t="s">
        <v>45</v>
      </c>
      <c r="B21" s="87"/>
      <c r="C21" s="91">
        <f t="shared" si="1"/>
        <v>0</v>
      </c>
      <c r="D21" s="22"/>
    </row>
    <row r="22" spans="1:4" ht="15" x14ac:dyDescent="0.2">
      <c r="A22" s="14" t="s">
        <v>46</v>
      </c>
      <c r="B22" s="88"/>
      <c r="C22" s="91">
        <f t="shared" si="1"/>
        <v>0</v>
      </c>
      <c r="D22" s="22"/>
    </row>
    <row r="23" spans="1:4" ht="15" x14ac:dyDescent="0.2">
      <c r="A23" s="23" t="s">
        <v>90</v>
      </c>
      <c r="B23" s="87"/>
      <c r="C23" s="91">
        <f t="shared" si="1"/>
        <v>0</v>
      </c>
      <c r="D23" s="22"/>
    </row>
    <row r="24" spans="1:4" ht="30" x14ac:dyDescent="0.2">
      <c r="A24" s="14" t="s">
        <v>57</v>
      </c>
      <c r="B24" s="88"/>
      <c r="C24" s="91">
        <f t="shared" si="1"/>
        <v>0</v>
      </c>
      <c r="D24" s="22"/>
    </row>
    <row r="25" spans="1:4" ht="30" x14ac:dyDescent="0.2">
      <c r="A25" s="14" t="s">
        <v>58</v>
      </c>
      <c r="B25" s="88"/>
      <c r="C25" s="91">
        <f t="shared" si="1"/>
        <v>0</v>
      </c>
      <c r="D25" s="22"/>
    </row>
    <row r="26" spans="1:4" ht="15" x14ac:dyDescent="0.2">
      <c r="A26" s="13" t="s">
        <v>47</v>
      </c>
      <c r="B26" s="16"/>
      <c r="C26" s="93"/>
      <c r="D26" s="22"/>
    </row>
    <row r="27" spans="1:4" x14ac:dyDescent="0.2">
      <c r="A27" s="11" t="s">
        <v>61</v>
      </c>
      <c r="B27" s="87"/>
      <c r="C27" s="91">
        <f>B27/$B$40</f>
        <v>0</v>
      </c>
      <c r="D27" s="22"/>
    </row>
    <row r="28" spans="1:4" x14ac:dyDescent="0.2">
      <c r="A28" s="11" t="s">
        <v>62</v>
      </c>
      <c r="B28" s="87"/>
      <c r="C28" s="91">
        <f t="shared" ref="C28:C39" si="2">B28/$B$40</f>
        <v>0</v>
      </c>
      <c r="D28" s="22"/>
    </row>
    <row r="29" spans="1:4" x14ac:dyDescent="0.2">
      <c r="A29" s="11" t="s">
        <v>63</v>
      </c>
      <c r="B29" s="87"/>
      <c r="C29" s="91">
        <f t="shared" si="2"/>
        <v>0</v>
      </c>
      <c r="D29" s="22"/>
    </row>
    <row r="30" spans="1:4" x14ac:dyDescent="0.2">
      <c r="A30" s="11" t="s">
        <v>64</v>
      </c>
      <c r="B30" s="104"/>
      <c r="C30" s="91">
        <f t="shared" si="2"/>
        <v>0</v>
      </c>
      <c r="D30" s="22"/>
    </row>
    <row r="31" spans="1:4" x14ac:dyDescent="0.2">
      <c r="A31" s="11" t="s">
        <v>65</v>
      </c>
      <c r="B31" s="104"/>
      <c r="C31" s="91">
        <f t="shared" si="2"/>
        <v>0</v>
      </c>
      <c r="D31" s="22"/>
    </row>
    <row r="32" spans="1:4" x14ac:dyDescent="0.2">
      <c r="A32" s="11" t="s">
        <v>66</v>
      </c>
      <c r="B32" s="104"/>
      <c r="C32" s="91">
        <f t="shared" si="2"/>
        <v>0</v>
      </c>
      <c r="D32" s="22"/>
    </row>
    <row r="33" spans="1:4" x14ac:dyDescent="0.2">
      <c r="A33" s="11" t="s">
        <v>67</v>
      </c>
      <c r="B33" s="104"/>
      <c r="C33" s="91">
        <f t="shared" si="2"/>
        <v>0</v>
      </c>
      <c r="D33" s="22"/>
    </row>
    <row r="34" spans="1:4" x14ac:dyDescent="0.2">
      <c r="A34" s="11" t="s">
        <v>68</v>
      </c>
      <c r="B34" s="104"/>
      <c r="C34" s="91">
        <f t="shared" si="2"/>
        <v>0</v>
      </c>
      <c r="D34" s="22"/>
    </row>
    <row r="35" spans="1:4" x14ac:dyDescent="0.2">
      <c r="A35" s="110" t="s">
        <v>163</v>
      </c>
      <c r="B35" s="105">
        <v>20000</v>
      </c>
      <c r="C35" s="91">
        <f t="shared" si="2"/>
        <v>0.10526315789473684</v>
      </c>
      <c r="D35" s="22"/>
    </row>
    <row r="36" spans="1:4" x14ac:dyDescent="0.2">
      <c r="A36" s="110" t="s">
        <v>164</v>
      </c>
      <c r="B36" s="105">
        <v>25000</v>
      </c>
      <c r="C36" s="91">
        <f t="shared" si="2"/>
        <v>0.13157894736842105</v>
      </c>
      <c r="D36" s="22"/>
    </row>
    <row r="37" spans="1:4" x14ac:dyDescent="0.2">
      <c r="A37" s="110" t="s">
        <v>165</v>
      </c>
      <c r="B37" s="105">
        <v>45000</v>
      </c>
      <c r="C37" s="91">
        <f t="shared" si="2"/>
        <v>0.23684210526315788</v>
      </c>
      <c r="D37" s="22"/>
    </row>
    <row r="38" spans="1:4" x14ac:dyDescent="0.2">
      <c r="A38" s="110" t="s">
        <v>166</v>
      </c>
      <c r="B38" s="105">
        <v>6000</v>
      </c>
      <c r="C38" s="91">
        <f t="shared" si="2"/>
        <v>3.1578947368421054E-2</v>
      </c>
      <c r="D38" s="22"/>
    </row>
    <row r="39" spans="1:4" ht="25.5" x14ac:dyDescent="0.2">
      <c r="A39" s="110" t="s">
        <v>167</v>
      </c>
      <c r="B39" s="105">
        <v>12430</v>
      </c>
      <c r="C39" s="91">
        <f t="shared" si="2"/>
        <v>6.5421052631578949E-2</v>
      </c>
      <c r="D39" s="22"/>
    </row>
    <row r="40" spans="1:4" ht="15" x14ac:dyDescent="0.2">
      <c r="A40" s="10" t="s">
        <v>69</v>
      </c>
      <c r="B40" s="89">
        <f>SUM(B11:B39)+B10</f>
        <v>190000</v>
      </c>
      <c r="C40" s="90">
        <f>SUM(C10:C39)</f>
        <v>0.99999999999999989</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rintOptions horizontalCentered="1"/>
  <pageMargins left="1.03" right="0.7" top="0.2" bottom="0.2"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21" workbookViewId="0">
      <selection activeCell="G18" sqref="G18"/>
    </sheetView>
  </sheetViews>
  <sheetFormatPr defaultRowHeight="12.75" x14ac:dyDescent="0.2"/>
  <cols>
    <col min="1" max="1" width="40.8320312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
      <c r="A1" s="158" t="s">
        <v>83</v>
      </c>
      <c r="B1" s="158"/>
      <c r="C1" s="158"/>
      <c r="D1" s="158"/>
      <c r="E1" s="158"/>
    </row>
    <row r="2" spans="1:17" ht="13.5" customHeight="1" x14ac:dyDescent="0.2">
      <c r="A2" s="159" t="s">
        <v>84</v>
      </c>
      <c r="B2" s="159"/>
      <c r="C2" s="159"/>
      <c r="D2" s="159"/>
      <c r="E2" s="159"/>
      <c r="F2" s="20"/>
      <c r="G2" s="20"/>
      <c r="H2" s="20"/>
      <c r="I2" s="20"/>
    </row>
    <row r="3" spans="1:17" ht="17.100000000000001" customHeight="1" x14ac:dyDescent="0.35">
      <c r="A3" s="157" t="s">
        <v>85</v>
      </c>
      <c r="B3" s="157"/>
      <c r="C3" s="157"/>
      <c r="D3" s="157"/>
      <c r="E3" s="157"/>
      <c r="F3" s="19"/>
      <c r="G3" s="5"/>
      <c r="H3" s="5"/>
      <c r="I3" s="5"/>
      <c r="N3" s="21"/>
      <c r="O3" s="21"/>
      <c r="P3" s="21"/>
      <c r="Q3" s="21"/>
    </row>
    <row r="4" spans="1:17" ht="30.6" customHeight="1" x14ac:dyDescent="0.2">
      <c r="A4" s="15" t="s">
        <v>48</v>
      </c>
      <c r="B4" s="164" t="s">
        <v>49</v>
      </c>
      <c r="C4" s="165"/>
      <c r="D4" s="160" t="s">
        <v>50</v>
      </c>
      <c r="E4" s="161"/>
      <c r="F4" s="22"/>
      <c r="J4" s="21"/>
      <c r="K4" s="21"/>
      <c r="L4" s="21"/>
      <c r="M4" s="21"/>
    </row>
    <row r="5" spans="1:17" ht="33.75" customHeight="1" x14ac:dyDescent="0.2">
      <c r="A5" s="15" t="s">
        <v>51</v>
      </c>
      <c r="B5" s="166" t="s">
        <v>190</v>
      </c>
      <c r="C5" s="167"/>
      <c r="D5" s="162" t="s">
        <v>191</v>
      </c>
      <c r="E5" s="163"/>
      <c r="F5" s="22"/>
      <c r="J5" s="21"/>
      <c r="K5" s="21"/>
      <c r="L5" s="21"/>
      <c r="M5" s="21"/>
    </row>
    <row r="6" spans="1:17" ht="14.45" customHeight="1" x14ac:dyDescent="0.2">
      <c r="A6" s="15" t="s">
        <v>52</v>
      </c>
      <c r="B6" s="51" t="s">
        <v>33</v>
      </c>
      <c r="C6" s="52" t="s">
        <v>34</v>
      </c>
      <c r="D6" s="51" t="s">
        <v>33</v>
      </c>
      <c r="E6" s="53" t="s">
        <v>34</v>
      </c>
      <c r="F6" s="22"/>
      <c r="M6" s="21"/>
      <c r="N6" s="21"/>
      <c r="O6" s="21"/>
      <c r="P6" s="21"/>
    </row>
    <row r="7" spans="1:17" ht="14.45" customHeight="1" x14ac:dyDescent="0.2">
      <c r="A7" s="14" t="s">
        <v>35</v>
      </c>
      <c r="B7" s="87">
        <v>690512</v>
      </c>
      <c r="C7" s="91">
        <f t="shared" ref="C7:C12" si="0">B7/$B$45</f>
        <v>0.46114628261549001</v>
      </c>
      <c r="D7" s="87">
        <v>670400</v>
      </c>
      <c r="E7" s="91">
        <f t="shared" ref="E7:E12" si="1">D7/$D$45</f>
        <v>0.45646322650813775</v>
      </c>
      <c r="F7" s="22"/>
      <c r="M7" s="21"/>
      <c r="N7" s="21"/>
      <c r="O7" s="21"/>
      <c r="P7" s="21"/>
    </row>
    <row r="8" spans="1:17" ht="14.45" customHeight="1" x14ac:dyDescent="0.2">
      <c r="A8" s="14" t="s">
        <v>36</v>
      </c>
      <c r="B8" s="87">
        <v>52824.17</v>
      </c>
      <c r="C8" s="91">
        <f t="shared" si="0"/>
        <v>3.5277691955749771E-2</v>
      </c>
      <c r="D8" s="87">
        <v>58850</v>
      </c>
      <c r="E8" s="91">
        <f t="shared" si="1"/>
        <v>4.0069899880674088E-2</v>
      </c>
      <c r="F8" s="22"/>
      <c r="M8" s="21"/>
      <c r="N8" s="21"/>
      <c r="O8" s="21"/>
      <c r="P8" s="21"/>
    </row>
    <row r="9" spans="1:17" ht="14.45" customHeight="1" x14ac:dyDescent="0.2">
      <c r="A9" s="14" t="s">
        <v>37</v>
      </c>
      <c r="B9" s="87"/>
      <c r="C9" s="91">
        <f t="shared" si="0"/>
        <v>0</v>
      </c>
      <c r="D9" s="87"/>
      <c r="E9" s="91">
        <f t="shared" si="1"/>
        <v>0</v>
      </c>
      <c r="F9" s="22"/>
      <c r="M9" s="21"/>
      <c r="N9" s="21"/>
      <c r="O9" s="21"/>
      <c r="P9" s="21"/>
    </row>
    <row r="10" spans="1:17" ht="14.45" customHeight="1" x14ac:dyDescent="0.2">
      <c r="A10" s="14" t="s">
        <v>38</v>
      </c>
      <c r="B10" s="87">
        <v>250000</v>
      </c>
      <c r="C10" s="91">
        <f t="shared" si="0"/>
        <v>0.16695809870628245</v>
      </c>
      <c r="D10" s="87">
        <v>245000</v>
      </c>
      <c r="E10" s="91">
        <f t="shared" si="1"/>
        <v>0.16681606577340954</v>
      </c>
      <c r="F10" s="22"/>
      <c r="M10" s="21"/>
      <c r="N10" s="21"/>
      <c r="O10" s="21"/>
      <c r="P10" s="21"/>
    </row>
    <row r="11" spans="1:17" ht="14.45" customHeight="1" x14ac:dyDescent="0.2">
      <c r="A11" s="14" t="s">
        <v>39</v>
      </c>
      <c r="B11" s="87">
        <v>19125</v>
      </c>
      <c r="C11" s="91">
        <f t="shared" si="0"/>
        <v>1.2772294551030607E-2</v>
      </c>
      <c r="D11" s="87">
        <v>18750</v>
      </c>
      <c r="E11" s="91">
        <f t="shared" si="1"/>
        <v>1.2766535645924199E-2</v>
      </c>
      <c r="F11" s="22"/>
      <c r="M11" s="21"/>
      <c r="N11" s="21"/>
      <c r="O11" s="21"/>
      <c r="P11" s="21"/>
    </row>
    <row r="12" spans="1:17" ht="14.45" customHeight="1" x14ac:dyDescent="0.2">
      <c r="A12" s="14" t="s">
        <v>40</v>
      </c>
      <c r="B12" s="87"/>
      <c r="C12" s="91">
        <f t="shared" si="0"/>
        <v>0</v>
      </c>
      <c r="D12" s="87"/>
      <c r="E12" s="91">
        <f t="shared" si="1"/>
        <v>0</v>
      </c>
      <c r="F12" s="22"/>
      <c r="M12" s="21"/>
      <c r="N12" s="21"/>
      <c r="O12" s="21"/>
      <c r="P12" s="21"/>
    </row>
    <row r="13" spans="1:17" ht="14.45" customHeight="1" x14ac:dyDescent="0.2">
      <c r="A13" s="13" t="s">
        <v>53</v>
      </c>
      <c r="B13" s="96">
        <f>SUM(B7:B12)</f>
        <v>1012461.17</v>
      </c>
      <c r="C13" s="92">
        <f>SUM(C7:C12)</f>
        <v>0.67615436782855276</v>
      </c>
      <c r="D13" s="96">
        <f>SUM(D7:D12)</f>
        <v>993000</v>
      </c>
      <c r="E13" s="95">
        <f>SUM(E7:E12)</f>
        <v>0.67611572780814566</v>
      </c>
      <c r="F13" s="22"/>
      <c r="M13" s="21"/>
      <c r="N13" s="21"/>
      <c r="O13" s="21"/>
      <c r="P13" s="21"/>
    </row>
    <row r="14" spans="1:17" ht="14.45" customHeight="1" x14ac:dyDescent="0.2">
      <c r="A14" s="14" t="s">
        <v>41</v>
      </c>
      <c r="B14" s="87">
        <v>20000</v>
      </c>
      <c r="C14" s="91">
        <f>B14/$B$45</f>
        <v>1.3356647896502595E-2</v>
      </c>
      <c r="D14" s="87">
        <v>21500</v>
      </c>
      <c r="E14" s="91">
        <f>D14/$D$45</f>
        <v>1.4638960873993082E-2</v>
      </c>
      <c r="F14" s="22"/>
      <c r="M14" s="21"/>
      <c r="N14" s="21"/>
      <c r="O14" s="21"/>
      <c r="P14" s="21"/>
    </row>
    <row r="15" spans="1:17" ht="14.45" customHeight="1" x14ac:dyDescent="0.2">
      <c r="A15" s="23" t="s">
        <v>86</v>
      </c>
      <c r="B15" s="88"/>
      <c r="C15" s="91">
        <f>B15/$B$45</f>
        <v>0</v>
      </c>
      <c r="D15" s="88"/>
      <c r="E15" s="91">
        <f>D15/$D$45</f>
        <v>0</v>
      </c>
      <c r="F15" s="22"/>
      <c r="M15" s="21"/>
      <c r="N15" s="21"/>
      <c r="O15" s="21"/>
      <c r="P15" s="21"/>
    </row>
    <row r="16" spans="1:17" ht="14.45" customHeight="1" x14ac:dyDescent="0.2">
      <c r="A16" s="14" t="s">
        <v>42</v>
      </c>
      <c r="B16" s="87">
        <v>20000</v>
      </c>
      <c r="C16" s="91">
        <f>B16/$B$45</f>
        <v>1.3356647896502595E-2</v>
      </c>
      <c r="D16" s="87">
        <v>21000</v>
      </c>
      <c r="E16" s="91">
        <f>D16/$D$45</f>
        <v>1.4298519923435104E-2</v>
      </c>
      <c r="F16" s="22"/>
      <c r="M16" s="21"/>
      <c r="N16" s="21"/>
      <c r="O16" s="21"/>
      <c r="P16" s="21"/>
    </row>
    <row r="17" spans="1:16" ht="37.5" customHeight="1" x14ac:dyDescent="0.2">
      <c r="A17" s="94" t="s">
        <v>184</v>
      </c>
      <c r="B17" s="88">
        <v>30000</v>
      </c>
      <c r="C17" s="91">
        <f>B17/$B$45</f>
        <v>2.0034971844753894E-2</v>
      </c>
      <c r="D17" s="88">
        <v>30000</v>
      </c>
      <c r="E17" s="91">
        <f>D17/$D$45</f>
        <v>2.0426457033478718E-2</v>
      </c>
      <c r="F17" s="22"/>
      <c r="M17" s="21"/>
      <c r="N17" s="21"/>
      <c r="O17" s="21"/>
      <c r="P17" s="21"/>
    </row>
    <row r="18" spans="1:16" ht="31.5" customHeight="1" x14ac:dyDescent="0.2">
      <c r="A18" s="94" t="s">
        <v>185</v>
      </c>
      <c r="B18" s="88">
        <v>15000</v>
      </c>
      <c r="C18" s="91">
        <f>B18/$B$45</f>
        <v>1.0017485922376947E-2</v>
      </c>
      <c r="D18" s="88">
        <v>15000</v>
      </c>
      <c r="E18" s="91">
        <f>D18/$D$45</f>
        <v>1.0213228516739359E-2</v>
      </c>
      <c r="F18" s="22"/>
      <c r="M18" s="21"/>
      <c r="N18" s="21"/>
      <c r="O18" s="21"/>
      <c r="P18" s="21"/>
    </row>
    <row r="19" spans="1:16" ht="33.75" customHeight="1" x14ac:dyDescent="0.2">
      <c r="A19" s="94" t="s">
        <v>54</v>
      </c>
      <c r="B19" s="88"/>
      <c r="C19" s="91">
        <f t="shared" ref="C19:C20" si="2">B19/$B$45</f>
        <v>0</v>
      </c>
      <c r="D19" s="88"/>
      <c r="E19" s="91">
        <f t="shared" ref="E19:E20" si="3">D19/$D$45</f>
        <v>0</v>
      </c>
      <c r="F19" s="22"/>
      <c r="M19" s="21"/>
      <c r="N19" s="21"/>
      <c r="O19" s="21"/>
      <c r="P19" s="21"/>
    </row>
    <row r="20" spans="1:16" ht="14.45" customHeight="1" x14ac:dyDescent="0.2">
      <c r="A20" s="23" t="s">
        <v>87</v>
      </c>
      <c r="B20" s="88"/>
      <c r="C20" s="91">
        <f t="shared" si="2"/>
        <v>0</v>
      </c>
      <c r="D20" s="88"/>
      <c r="E20" s="91">
        <f t="shared" si="3"/>
        <v>0</v>
      </c>
      <c r="F20" s="22"/>
      <c r="M20" s="21"/>
      <c r="N20" s="21"/>
      <c r="O20" s="21"/>
      <c r="P20" s="21"/>
    </row>
    <row r="21" spans="1:16" ht="14.45" customHeight="1" x14ac:dyDescent="0.2">
      <c r="A21" s="14" t="s">
        <v>43</v>
      </c>
      <c r="B21" s="88"/>
      <c r="C21" s="91">
        <f t="shared" ref="C21:C30" si="4">B21/$B$45</f>
        <v>0</v>
      </c>
      <c r="D21" s="88"/>
      <c r="E21" s="91">
        <f t="shared" ref="E21:E30" si="5">D21/$D$45</f>
        <v>0</v>
      </c>
      <c r="F21" s="22"/>
      <c r="M21" s="21"/>
      <c r="N21" s="21"/>
      <c r="O21" s="21"/>
      <c r="P21" s="21"/>
    </row>
    <row r="22" spans="1:16" ht="14.45" customHeight="1" x14ac:dyDescent="0.2">
      <c r="A22" s="14" t="s">
        <v>55</v>
      </c>
      <c r="B22" s="87">
        <v>28000</v>
      </c>
      <c r="C22" s="91">
        <f t="shared" si="4"/>
        <v>1.8699307055103632E-2</v>
      </c>
      <c r="D22" s="87">
        <v>27000</v>
      </c>
      <c r="E22" s="91">
        <f t="shared" si="5"/>
        <v>1.8383811330130846E-2</v>
      </c>
      <c r="F22" s="22"/>
      <c r="M22" s="21"/>
      <c r="N22" s="21"/>
      <c r="O22" s="21"/>
      <c r="P22" s="21"/>
    </row>
    <row r="23" spans="1:16" ht="14.45" customHeight="1" x14ac:dyDescent="0.2">
      <c r="A23" s="14" t="s">
        <v>44</v>
      </c>
      <c r="B23" s="87">
        <v>15000</v>
      </c>
      <c r="C23" s="91">
        <f t="shared" si="4"/>
        <v>1.0017485922376947E-2</v>
      </c>
      <c r="D23" s="87">
        <v>14000</v>
      </c>
      <c r="E23" s="91">
        <f t="shared" si="5"/>
        <v>9.5323466156234018E-3</v>
      </c>
      <c r="F23" s="22"/>
      <c r="M23" s="21"/>
      <c r="N23" s="21"/>
      <c r="O23" s="21"/>
      <c r="P23" s="21"/>
    </row>
    <row r="24" spans="1:16" ht="14.45" customHeight="1" x14ac:dyDescent="0.2">
      <c r="A24" s="14" t="s">
        <v>45</v>
      </c>
      <c r="B24" s="87">
        <v>5000</v>
      </c>
      <c r="C24" s="91">
        <f t="shared" si="4"/>
        <v>3.3391619741256488E-3</v>
      </c>
      <c r="D24" s="87">
        <v>5000</v>
      </c>
      <c r="E24" s="91">
        <f t="shared" si="5"/>
        <v>3.4044095055797865E-3</v>
      </c>
      <c r="F24" s="22"/>
      <c r="M24" s="21"/>
      <c r="N24" s="21"/>
      <c r="O24" s="21"/>
      <c r="P24" s="21"/>
    </row>
    <row r="25" spans="1:16" ht="14.45" customHeight="1" x14ac:dyDescent="0.2">
      <c r="A25" s="14" t="s">
        <v>46</v>
      </c>
      <c r="B25" s="88"/>
      <c r="C25" s="91">
        <f t="shared" si="4"/>
        <v>0</v>
      </c>
      <c r="D25" s="88">
        <v>0</v>
      </c>
      <c r="E25" s="91">
        <f t="shared" si="5"/>
        <v>0</v>
      </c>
      <c r="F25" s="22"/>
      <c r="M25" s="21"/>
      <c r="N25" s="21"/>
      <c r="O25" s="21"/>
      <c r="P25" s="21"/>
    </row>
    <row r="26" spans="1:16" ht="14.45" customHeight="1" x14ac:dyDescent="0.2">
      <c r="A26" s="14" t="s">
        <v>56</v>
      </c>
      <c r="B26" s="87">
        <v>11000</v>
      </c>
      <c r="C26" s="91">
        <f t="shared" si="4"/>
        <v>7.346156343076427E-3</v>
      </c>
      <c r="D26" s="87">
        <v>10500</v>
      </c>
      <c r="E26" s="91">
        <f t="shared" si="5"/>
        <v>7.1492599617175518E-3</v>
      </c>
      <c r="F26" s="22"/>
      <c r="M26" s="21"/>
      <c r="N26" s="21"/>
      <c r="O26" s="21"/>
      <c r="P26" s="21"/>
    </row>
    <row r="27" spans="1:16" ht="14.45" customHeight="1" x14ac:dyDescent="0.2">
      <c r="A27" s="14" t="s">
        <v>57</v>
      </c>
      <c r="B27" s="88">
        <v>15488</v>
      </c>
      <c r="C27" s="91">
        <f t="shared" si="4"/>
        <v>1.0343388131051609E-2</v>
      </c>
      <c r="D27" s="88">
        <v>15488</v>
      </c>
      <c r="E27" s="91">
        <f t="shared" si="5"/>
        <v>1.0545498884483947E-2</v>
      </c>
      <c r="F27" s="22"/>
      <c r="M27" s="21"/>
      <c r="N27" s="21"/>
      <c r="O27" s="21"/>
      <c r="P27" s="21"/>
    </row>
    <row r="28" spans="1:16" ht="14.45" customHeight="1" x14ac:dyDescent="0.2">
      <c r="A28" s="14" t="s">
        <v>58</v>
      </c>
      <c r="B28" s="88"/>
      <c r="C28" s="91">
        <f t="shared" si="4"/>
        <v>0</v>
      </c>
      <c r="D28" s="88"/>
      <c r="E28" s="91">
        <f t="shared" si="5"/>
        <v>0</v>
      </c>
      <c r="F28" s="22"/>
      <c r="M28" s="21"/>
      <c r="N28" s="21"/>
      <c r="O28" s="21"/>
      <c r="P28" s="21"/>
    </row>
    <row r="29" spans="1:16" ht="14.45" customHeight="1" x14ac:dyDescent="0.2">
      <c r="A29" s="14" t="s">
        <v>59</v>
      </c>
      <c r="B29" s="87">
        <v>40456</v>
      </c>
      <c r="C29" s="91">
        <f t="shared" si="4"/>
        <v>2.701782736504545E-2</v>
      </c>
      <c r="D29" s="87">
        <v>42278</v>
      </c>
      <c r="E29" s="91">
        <f t="shared" si="5"/>
        <v>2.8786325015380441E-2</v>
      </c>
      <c r="F29" s="22"/>
      <c r="M29" s="21"/>
      <c r="N29" s="21"/>
      <c r="O29" s="21"/>
      <c r="P29" s="21"/>
    </row>
    <row r="30" spans="1:16" ht="12.95" customHeight="1" x14ac:dyDescent="0.2">
      <c r="A30" s="12" t="s">
        <v>60</v>
      </c>
      <c r="B30" s="88"/>
      <c r="C30" s="91">
        <f t="shared" si="4"/>
        <v>0</v>
      </c>
      <c r="D30" s="88"/>
      <c r="E30" s="91">
        <f t="shared" si="5"/>
        <v>0</v>
      </c>
      <c r="F30" s="22"/>
      <c r="M30" s="21"/>
      <c r="N30" s="21"/>
      <c r="O30" s="21"/>
      <c r="P30" s="21"/>
    </row>
    <row r="31" spans="1:16" ht="14.45" customHeight="1" x14ac:dyDescent="0.2">
      <c r="A31" s="13" t="s">
        <v>47</v>
      </c>
      <c r="B31" s="16"/>
      <c r="C31" s="93"/>
      <c r="D31" s="16"/>
      <c r="E31" s="95"/>
      <c r="F31" s="22"/>
      <c r="M31" s="21"/>
      <c r="N31" s="21"/>
      <c r="O31" s="21"/>
      <c r="P31" s="21"/>
    </row>
    <row r="32" spans="1:16" ht="12.95" customHeight="1" x14ac:dyDescent="0.2">
      <c r="A32" s="11" t="s">
        <v>61</v>
      </c>
      <c r="B32" s="104"/>
      <c r="C32" s="91">
        <f>B32/$B$45</f>
        <v>0</v>
      </c>
      <c r="D32" s="104"/>
      <c r="E32" s="91">
        <f t="shared" ref="E32:E44" si="6">D32/$D$45</f>
        <v>0</v>
      </c>
      <c r="F32" s="22"/>
      <c r="M32" s="21"/>
      <c r="N32" s="21"/>
      <c r="O32" s="21"/>
      <c r="P32" s="21"/>
    </row>
    <row r="33" spans="1:17" ht="12.95" customHeight="1" x14ac:dyDescent="0.2">
      <c r="A33" s="11" t="s">
        <v>62</v>
      </c>
      <c r="B33" s="104">
        <v>50000</v>
      </c>
      <c r="C33" s="91">
        <f t="shared" ref="C33:C44" si="7">B33/$B$45</f>
        <v>3.3391619741256484E-2</v>
      </c>
      <c r="D33" s="104">
        <v>50000</v>
      </c>
      <c r="E33" s="91">
        <f t="shared" si="6"/>
        <v>3.4044095055797863E-2</v>
      </c>
      <c r="F33" s="22"/>
      <c r="M33" s="21"/>
      <c r="N33" s="21"/>
      <c r="O33" s="21"/>
      <c r="P33" s="21"/>
    </row>
    <row r="34" spans="1:17" ht="12.95" customHeight="1" x14ac:dyDescent="0.2">
      <c r="A34" s="11" t="s">
        <v>63</v>
      </c>
      <c r="B34" s="104">
        <v>10000</v>
      </c>
      <c r="C34" s="91">
        <f t="shared" si="7"/>
        <v>6.6783239482512977E-3</v>
      </c>
      <c r="D34" s="104">
        <v>10000</v>
      </c>
      <c r="E34" s="91">
        <f t="shared" si="6"/>
        <v>6.8088190111595731E-3</v>
      </c>
      <c r="F34" s="22"/>
      <c r="M34" s="21"/>
      <c r="N34" s="21"/>
      <c r="O34" s="21"/>
      <c r="P34" s="21"/>
    </row>
    <row r="35" spans="1:17" ht="12.95" customHeight="1" x14ac:dyDescent="0.2">
      <c r="A35" s="11" t="s">
        <v>64</v>
      </c>
      <c r="B35" s="104">
        <v>40000</v>
      </c>
      <c r="C35" s="91">
        <f t="shared" si="7"/>
        <v>2.6713295793005191E-2</v>
      </c>
      <c r="D35" s="104">
        <v>39000</v>
      </c>
      <c r="E35" s="91">
        <f t="shared" si="6"/>
        <v>2.6554394143522335E-2</v>
      </c>
      <c r="F35" s="22"/>
      <c r="M35" s="21"/>
      <c r="N35" s="21"/>
      <c r="O35" s="21"/>
      <c r="P35" s="21"/>
    </row>
    <row r="36" spans="1:17" ht="12.95" customHeight="1" x14ac:dyDescent="0.2">
      <c r="A36" s="11" t="s">
        <v>65</v>
      </c>
      <c r="B36" s="104"/>
      <c r="C36" s="91">
        <f t="shared" si="7"/>
        <v>0</v>
      </c>
      <c r="D36" s="104">
        <v>0</v>
      </c>
      <c r="E36" s="91">
        <f t="shared" si="6"/>
        <v>0</v>
      </c>
      <c r="F36" s="22"/>
      <c r="M36" s="21"/>
      <c r="N36" s="21"/>
      <c r="O36" s="21"/>
      <c r="P36" s="21"/>
    </row>
    <row r="37" spans="1:17" ht="12.95" customHeight="1" x14ac:dyDescent="0.2">
      <c r="A37" s="11" t="s">
        <v>66</v>
      </c>
      <c r="B37" s="104">
        <v>5000</v>
      </c>
      <c r="C37" s="91">
        <f t="shared" si="7"/>
        <v>3.3391619741256488E-3</v>
      </c>
      <c r="D37" s="104">
        <v>4000</v>
      </c>
      <c r="E37" s="91">
        <f t="shared" si="6"/>
        <v>2.7235276044638291E-3</v>
      </c>
      <c r="F37" s="22"/>
      <c r="M37" s="21"/>
      <c r="N37" s="21"/>
      <c r="O37" s="21"/>
      <c r="P37" s="21"/>
    </row>
    <row r="38" spans="1:17" ht="12.95" customHeight="1" x14ac:dyDescent="0.2">
      <c r="A38" s="11" t="s">
        <v>67</v>
      </c>
      <c r="B38" s="104">
        <v>145000</v>
      </c>
      <c r="C38" s="91">
        <f t="shared" si="7"/>
        <v>9.6835697249643818E-2</v>
      </c>
      <c r="D38" s="104">
        <v>142000</v>
      </c>
      <c r="E38" s="91">
        <f t="shared" si="6"/>
        <v>9.6685229958465929E-2</v>
      </c>
      <c r="F38" s="22"/>
      <c r="M38" s="21"/>
      <c r="N38" s="21"/>
      <c r="O38" s="21"/>
      <c r="P38" s="21"/>
    </row>
    <row r="39" spans="1:17" ht="12.95" customHeight="1" x14ac:dyDescent="0.2">
      <c r="A39" s="11" t="s">
        <v>68</v>
      </c>
      <c r="B39" s="104">
        <v>7000</v>
      </c>
      <c r="C39" s="91">
        <f t="shared" si="7"/>
        <v>4.674826763775908E-3</v>
      </c>
      <c r="D39" s="104">
        <v>7000</v>
      </c>
      <c r="E39" s="91">
        <f t="shared" si="6"/>
        <v>4.7661733078117009E-3</v>
      </c>
      <c r="F39" s="22"/>
      <c r="M39" s="21"/>
      <c r="N39" s="21"/>
      <c r="O39" s="21"/>
      <c r="P39" s="21"/>
    </row>
    <row r="40" spans="1:17" ht="12.95" customHeight="1" x14ac:dyDescent="0.2">
      <c r="A40" s="85"/>
      <c r="B40" s="105"/>
      <c r="C40" s="91">
        <f t="shared" si="7"/>
        <v>0</v>
      </c>
      <c r="D40" s="106"/>
      <c r="E40" s="91">
        <f t="shared" si="6"/>
        <v>0</v>
      </c>
      <c r="F40" s="22"/>
      <c r="M40" s="21"/>
      <c r="N40" s="21"/>
      <c r="O40" s="21"/>
      <c r="P40" s="21"/>
    </row>
    <row r="41" spans="1:17" ht="12.95" customHeight="1" x14ac:dyDescent="0.2">
      <c r="A41" s="85" t="s">
        <v>183</v>
      </c>
      <c r="B41" s="105">
        <v>27976.52</v>
      </c>
      <c r="C41" s="91">
        <f t="shared" si="7"/>
        <v>1.8683626350473138E-2</v>
      </c>
      <c r="D41" s="106">
        <v>21917.48</v>
      </c>
      <c r="E41" s="91">
        <f t="shared" si="6"/>
        <v>1.492321545007097E-2</v>
      </c>
      <c r="F41" s="22"/>
      <c r="M41" s="21"/>
      <c r="N41" s="21"/>
      <c r="O41" s="21"/>
      <c r="P41" s="21"/>
    </row>
    <row r="42" spans="1:17" ht="12.95" customHeight="1" x14ac:dyDescent="0.2">
      <c r="A42" s="85"/>
      <c r="B42" s="105"/>
      <c r="C42" s="91">
        <f t="shared" si="7"/>
        <v>0</v>
      </c>
      <c r="D42" s="106"/>
      <c r="E42" s="91">
        <f t="shared" si="6"/>
        <v>0</v>
      </c>
      <c r="F42" s="22"/>
      <c r="M42" s="21"/>
      <c r="N42" s="21"/>
      <c r="O42" s="21"/>
      <c r="P42" s="21"/>
    </row>
    <row r="43" spans="1:17" ht="12.95" customHeight="1" x14ac:dyDescent="0.2">
      <c r="A43" s="85"/>
      <c r="B43" s="105"/>
      <c r="C43" s="91">
        <f t="shared" si="7"/>
        <v>0</v>
      </c>
      <c r="D43" s="106"/>
      <c r="E43" s="91">
        <f t="shared" si="6"/>
        <v>0</v>
      </c>
      <c r="F43" s="22"/>
      <c r="M43" s="21"/>
      <c r="N43" s="21"/>
      <c r="O43" s="21"/>
      <c r="P43" s="21"/>
    </row>
    <row r="44" spans="1:17" ht="12.95" customHeight="1" x14ac:dyDescent="0.2">
      <c r="A44" s="85"/>
      <c r="B44" s="105"/>
      <c r="C44" s="91">
        <f t="shared" si="7"/>
        <v>0</v>
      </c>
      <c r="D44" s="106"/>
      <c r="E44" s="91">
        <f t="shared" si="6"/>
        <v>0</v>
      </c>
      <c r="F44" s="22"/>
      <c r="M44" s="21"/>
      <c r="N44" s="21"/>
      <c r="O44" s="21"/>
      <c r="P44" s="21"/>
    </row>
    <row r="45" spans="1:17" ht="14.45" customHeight="1" x14ac:dyDescent="0.2">
      <c r="A45" s="10" t="s">
        <v>69</v>
      </c>
      <c r="B45" s="89">
        <f>SUM(B14:B44)+B13</f>
        <v>1497381.69</v>
      </c>
      <c r="C45" s="90">
        <f>SUM(C13:C44)</f>
        <v>1</v>
      </c>
      <c r="D45" s="89">
        <f>SUM(D13:D44)</f>
        <v>1468683.48</v>
      </c>
      <c r="E45" s="90">
        <f>SUM(E13:E44)</f>
        <v>1.0000000000000002</v>
      </c>
      <c r="F45" s="22"/>
      <c r="M45" s="21"/>
      <c r="N45" s="21"/>
      <c r="O45" s="21"/>
      <c r="P45" s="21"/>
    </row>
    <row r="46" spans="1:17" ht="14.45" customHeight="1" x14ac:dyDescent="0.2">
      <c r="A46" s="10" t="s">
        <v>70</v>
      </c>
      <c r="B46" s="89">
        <f>'Agency Revenue'!B36-'Agency Expenses'!B45</f>
        <v>-1381.6899999999441</v>
      </c>
      <c r="C46" s="93"/>
      <c r="D46" s="89">
        <f>'Agency Revenue'!E36-'Agency Expenses'!D45</f>
        <v>61816.520000000019</v>
      </c>
      <c r="E46" s="93"/>
      <c r="F46" s="22"/>
      <c r="M46" s="21"/>
      <c r="N46" s="21"/>
      <c r="O46" s="21"/>
      <c r="P46" s="21"/>
    </row>
    <row r="47" spans="1:17" ht="12.95" customHeight="1" x14ac:dyDescent="0.35">
      <c r="A47" s="1"/>
      <c r="B47" s="19"/>
      <c r="C47" s="19"/>
      <c r="D47" s="19"/>
      <c r="E47" s="19"/>
      <c r="F47" s="19"/>
      <c r="G47" s="5"/>
      <c r="H47" s="5"/>
      <c r="I47" s="5"/>
      <c r="N47" s="21"/>
      <c r="O47" s="21"/>
      <c r="P47" s="21"/>
      <c r="Q47" s="21"/>
    </row>
    <row r="48" spans="1:17" x14ac:dyDescent="0.2">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rintOptions horizontalCentered="1"/>
  <pageMargins left="0.2" right="0.2" top="0.25" bottom="0.2"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abSelected="1" topLeftCell="A6" workbookViewId="0">
      <selection activeCell="H9" sqref="H9:M9"/>
    </sheetView>
  </sheetViews>
  <sheetFormatPr defaultRowHeight="12.75" x14ac:dyDescent="0.2"/>
  <cols>
    <col min="1" max="1" width="33.6640625" customWidth="1"/>
    <col min="2" max="2" width="11.6640625" customWidth="1"/>
    <col min="3" max="3" width="10.83203125" customWidth="1"/>
    <col min="4" max="4" width="11.1640625" customWidth="1"/>
    <col min="5" max="5" width="9.6640625" customWidth="1"/>
    <col min="6" max="6" width="10.1640625" customWidth="1"/>
    <col min="7" max="7" width="9.6640625" customWidth="1"/>
  </cols>
  <sheetData>
    <row r="1" spans="1:13" ht="70.5" customHeight="1" x14ac:dyDescent="0.2">
      <c r="A1" s="168" t="s">
        <v>97</v>
      </c>
      <c r="B1" s="121"/>
      <c r="C1" s="121"/>
      <c r="D1" s="121"/>
      <c r="E1" s="121"/>
      <c r="F1" s="121"/>
      <c r="G1" s="121"/>
      <c r="H1" s="169"/>
      <c r="I1" s="169"/>
      <c r="J1" s="169"/>
      <c r="K1" s="169"/>
      <c r="L1" s="169"/>
      <c r="M1" s="169"/>
    </row>
    <row r="2" spans="1:13" ht="34.5" customHeight="1" x14ac:dyDescent="0.2">
      <c r="A2" s="49"/>
      <c r="B2" s="125" t="s">
        <v>71</v>
      </c>
      <c r="C2" s="172"/>
      <c r="D2" s="126"/>
      <c r="E2" s="176" t="s">
        <v>96</v>
      </c>
      <c r="F2" s="172"/>
      <c r="G2" s="126"/>
      <c r="H2" s="170"/>
      <c r="I2" s="111"/>
      <c r="J2" s="111"/>
      <c r="K2" s="111"/>
      <c r="L2" s="111"/>
      <c r="M2" s="111"/>
    </row>
    <row r="3" spans="1:13" ht="12.95" customHeight="1" x14ac:dyDescent="0.2">
      <c r="A3" s="29"/>
      <c r="B3" s="173">
        <v>46387</v>
      </c>
      <c r="C3" s="174"/>
      <c r="D3" s="175"/>
      <c r="E3" s="173">
        <v>46022</v>
      </c>
      <c r="F3" s="177"/>
      <c r="G3" s="178"/>
      <c r="H3" s="170"/>
      <c r="I3" s="111"/>
      <c r="J3" s="111"/>
      <c r="K3" s="111"/>
      <c r="L3" s="111"/>
      <c r="M3" s="111"/>
    </row>
    <row r="4" spans="1:13" ht="14.45" customHeight="1" x14ac:dyDescent="0.2">
      <c r="A4" s="48" t="s">
        <v>72</v>
      </c>
      <c r="B4" s="50" t="s">
        <v>73</v>
      </c>
      <c r="C4" s="50" t="s">
        <v>74</v>
      </c>
      <c r="D4" s="50" t="s">
        <v>75</v>
      </c>
      <c r="E4" s="50" t="s">
        <v>73</v>
      </c>
      <c r="F4" s="50" t="s">
        <v>74</v>
      </c>
      <c r="G4" s="50" t="s">
        <v>75</v>
      </c>
      <c r="H4" s="170"/>
      <c r="I4" s="111"/>
      <c r="J4" s="111"/>
      <c r="K4" s="111"/>
      <c r="L4" s="111"/>
      <c r="M4" s="111"/>
    </row>
    <row r="5" spans="1:13" ht="15.6" customHeight="1" x14ac:dyDescent="0.2">
      <c r="A5" s="47" t="s">
        <v>76</v>
      </c>
      <c r="B5" s="29"/>
      <c r="C5" s="29"/>
      <c r="D5" s="29"/>
      <c r="E5" s="29"/>
      <c r="F5" s="29"/>
      <c r="G5" s="29"/>
      <c r="H5" s="170"/>
      <c r="I5" s="111"/>
      <c r="J5" s="111"/>
      <c r="K5" s="111"/>
      <c r="L5" s="111"/>
      <c r="M5" s="111"/>
    </row>
    <row r="6" spans="1:13" ht="15.75" x14ac:dyDescent="0.2">
      <c r="A6" s="97" t="s">
        <v>173</v>
      </c>
      <c r="B6" s="98">
        <v>190000</v>
      </c>
      <c r="C6" s="85"/>
      <c r="D6" s="102">
        <f>(B6+C6)/($B$36+$C$36)</f>
        <v>0.1270053475935829</v>
      </c>
      <c r="E6" s="98">
        <v>160000</v>
      </c>
      <c r="F6" s="85"/>
      <c r="G6" s="102">
        <f>(E6+F6)/($E$36+$F$36)</f>
        <v>0.10454099967330938</v>
      </c>
      <c r="H6" s="170"/>
      <c r="I6" s="111"/>
      <c r="J6" s="111"/>
      <c r="K6" s="111"/>
      <c r="L6" s="111"/>
      <c r="M6" s="111"/>
    </row>
    <row r="7" spans="1:13" ht="15.75" x14ac:dyDescent="0.2">
      <c r="A7" s="85"/>
      <c r="B7" s="85"/>
      <c r="C7" s="85"/>
      <c r="D7" s="102">
        <f t="shared" ref="D7:D35" si="0">(B7+C7)/($B$36+$C$36)</f>
        <v>0</v>
      </c>
      <c r="E7" s="85"/>
      <c r="F7" s="85"/>
      <c r="G7" s="102">
        <f t="shared" ref="G7:G35" si="1">(E7+F7)/($E$36+$F$36)</f>
        <v>0</v>
      </c>
      <c r="H7" s="170"/>
      <c r="I7" s="111"/>
      <c r="J7" s="111"/>
      <c r="K7" s="111"/>
      <c r="L7" s="111"/>
      <c r="M7" s="111"/>
    </row>
    <row r="8" spans="1:13" ht="15.75" x14ac:dyDescent="0.2">
      <c r="A8" s="85"/>
      <c r="B8" s="85"/>
      <c r="C8" s="85"/>
      <c r="D8" s="102">
        <f t="shared" si="0"/>
        <v>0</v>
      </c>
      <c r="E8" s="85"/>
      <c r="F8" s="85"/>
      <c r="G8" s="102">
        <f t="shared" si="1"/>
        <v>0</v>
      </c>
      <c r="H8" s="170"/>
      <c r="I8" s="111"/>
      <c r="J8" s="111"/>
      <c r="K8" s="111"/>
      <c r="L8" s="111"/>
      <c r="M8" s="111"/>
    </row>
    <row r="9" spans="1:13" ht="15.75" x14ac:dyDescent="0.2">
      <c r="A9" s="85"/>
      <c r="B9" s="85"/>
      <c r="C9" s="85"/>
      <c r="D9" s="102">
        <f t="shared" si="0"/>
        <v>0</v>
      </c>
      <c r="E9" s="85"/>
      <c r="F9" s="85"/>
      <c r="G9" s="102">
        <f t="shared" si="1"/>
        <v>0</v>
      </c>
      <c r="H9" s="170"/>
      <c r="I9" s="111"/>
      <c r="J9" s="111"/>
      <c r="K9" s="111"/>
      <c r="L9" s="111"/>
      <c r="M9" s="111"/>
    </row>
    <row r="10" spans="1:13" ht="15.75" x14ac:dyDescent="0.2">
      <c r="A10" s="85"/>
      <c r="B10" s="85"/>
      <c r="C10" s="85"/>
      <c r="D10" s="102">
        <f t="shared" si="0"/>
        <v>0</v>
      </c>
      <c r="E10" s="85"/>
      <c r="F10" s="85"/>
      <c r="G10" s="102">
        <f t="shared" si="1"/>
        <v>0</v>
      </c>
      <c r="H10" s="170"/>
      <c r="I10" s="111"/>
      <c r="J10" s="111"/>
      <c r="K10" s="111"/>
      <c r="L10" s="111"/>
      <c r="M10" s="111"/>
    </row>
    <row r="11" spans="1:13" ht="15.75" x14ac:dyDescent="0.2">
      <c r="A11" s="85"/>
      <c r="B11" s="85"/>
      <c r="C11" s="85"/>
      <c r="D11" s="102">
        <f t="shared" si="0"/>
        <v>0</v>
      </c>
      <c r="E11" s="85"/>
      <c r="F11" s="85"/>
      <c r="G11" s="102">
        <f t="shared" si="1"/>
        <v>0</v>
      </c>
      <c r="H11" s="170"/>
      <c r="I11" s="111"/>
      <c r="J11" s="111"/>
      <c r="K11" s="111"/>
      <c r="L11" s="111"/>
      <c r="M11" s="111"/>
    </row>
    <row r="12" spans="1:13" ht="15.75" x14ac:dyDescent="0.2">
      <c r="A12" s="47" t="s">
        <v>77</v>
      </c>
      <c r="B12" s="29"/>
      <c r="C12" s="29"/>
      <c r="D12" s="103"/>
      <c r="E12" s="29"/>
      <c r="F12" s="29"/>
      <c r="G12" s="103"/>
      <c r="H12" s="170"/>
      <c r="I12" s="111"/>
      <c r="J12" s="111"/>
      <c r="K12" s="111"/>
      <c r="L12" s="111"/>
      <c r="M12" s="111"/>
    </row>
    <row r="13" spans="1:13" ht="15.6" customHeight="1" x14ac:dyDescent="0.2">
      <c r="A13" s="97" t="s">
        <v>172</v>
      </c>
      <c r="B13" s="98">
        <v>80000</v>
      </c>
      <c r="C13" s="85"/>
      <c r="D13" s="102">
        <f t="shared" si="0"/>
        <v>5.3475935828877004E-2</v>
      </c>
      <c r="E13" s="98">
        <v>80000</v>
      </c>
      <c r="F13" s="85"/>
      <c r="G13" s="102">
        <f t="shared" si="1"/>
        <v>5.2270499836654688E-2</v>
      </c>
      <c r="H13" s="170"/>
      <c r="I13" s="111"/>
      <c r="J13" s="111"/>
      <c r="K13" s="111"/>
      <c r="L13" s="111"/>
      <c r="M13" s="111"/>
    </row>
    <row r="14" spans="1:13" ht="15.6" customHeight="1" x14ac:dyDescent="0.2">
      <c r="A14" s="97"/>
      <c r="B14" s="98"/>
      <c r="C14" s="85"/>
      <c r="D14" s="102">
        <f t="shared" si="0"/>
        <v>0</v>
      </c>
      <c r="E14" s="98"/>
      <c r="F14" s="85"/>
      <c r="G14" s="102">
        <f t="shared" si="1"/>
        <v>0</v>
      </c>
      <c r="H14" s="170"/>
      <c r="I14" s="111"/>
      <c r="J14" s="111"/>
      <c r="K14" s="111"/>
      <c r="L14" s="111"/>
      <c r="M14" s="111"/>
    </row>
    <row r="15" spans="1:13" ht="15.6" customHeight="1" x14ac:dyDescent="0.2">
      <c r="A15" s="97"/>
      <c r="B15" s="98"/>
      <c r="C15" s="85"/>
      <c r="D15" s="102">
        <f t="shared" si="0"/>
        <v>0</v>
      </c>
      <c r="E15" s="98"/>
      <c r="F15" s="85"/>
      <c r="G15" s="102">
        <f t="shared" si="1"/>
        <v>0</v>
      </c>
      <c r="H15" s="170"/>
      <c r="I15" s="111"/>
      <c r="J15" s="111"/>
      <c r="K15" s="111"/>
      <c r="L15" s="111"/>
      <c r="M15" s="111"/>
    </row>
    <row r="16" spans="1:13" ht="15.75" x14ac:dyDescent="0.2">
      <c r="A16" s="85"/>
      <c r="B16" s="85"/>
      <c r="C16" s="85"/>
      <c r="D16" s="102">
        <f t="shared" si="0"/>
        <v>0</v>
      </c>
      <c r="E16" s="85"/>
      <c r="F16" s="85"/>
      <c r="G16" s="102">
        <f t="shared" si="1"/>
        <v>0</v>
      </c>
      <c r="H16" s="170"/>
      <c r="I16" s="111"/>
      <c r="J16" s="111"/>
      <c r="K16" s="111"/>
      <c r="L16" s="111"/>
      <c r="M16" s="111"/>
    </row>
    <row r="17" spans="1:13" ht="15.75" x14ac:dyDescent="0.2">
      <c r="A17" s="85"/>
      <c r="B17" s="85"/>
      <c r="C17" s="85"/>
      <c r="D17" s="102">
        <f t="shared" si="0"/>
        <v>0</v>
      </c>
      <c r="E17" s="85"/>
      <c r="F17" s="85"/>
      <c r="G17" s="102">
        <f t="shared" si="1"/>
        <v>0</v>
      </c>
      <c r="H17" s="170"/>
      <c r="I17" s="111"/>
      <c r="J17" s="111"/>
      <c r="K17" s="111"/>
      <c r="L17" s="111"/>
      <c r="M17" s="111"/>
    </row>
    <row r="18" spans="1:13" ht="15.6" customHeight="1" x14ac:dyDescent="0.2">
      <c r="A18" s="47" t="s">
        <v>78</v>
      </c>
      <c r="B18" s="29"/>
      <c r="C18" s="29"/>
      <c r="D18" s="103"/>
      <c r="E18" s="29"/>
      <c r="F18" s="29"/>
      <c r="G18" s="103"/>
      <c r="H18" s="170"/>
      <c r="I18" s="111"/>
      <c r="J18" s="111"/>
      <c r="K18" s="111"/>
      <c r="L18" s="111"/>
      <c r="M18" s="111"/>
    </row>
    <row r="19" spans="1:13" ht="15.6" customHeight="1" x14ac:dyDescent="0.2">
      <c r="A19" s="97"/>
      <c r="B19" s="98"/>
      <c r="C19" s="85"/>
      <c r="D19" s="102">
        <f t="shared" si="0"/>
        <v>0</v>
      </c>
      <c r="E19" s="98"/>
      <c r="F19" s="85"/>
      <c r="G19" s="102">
        <f t="shared" si="1"/>
        <v>0</v>
      </c>
      <c r="H19" s="170"/>
      <c r="I19" s="111"/>
      <c r="J19" s="111"/>
      <c r="K19" s="111"/>
      <c r="L19" s="111"/>
      <c r="M19" s="111"/>
    </row>
    <row r="20" spans="1:13" ht="15.6" customHeight="1" x14ac:dyDescent="0.2">
      <c r="A20" s="97"/>
      <c r="B20" s="98"/>
      <c r="C20" s="85"/>
      <c r="D20" s="102">
        <f t="shared" si="0"/>
        <v>0</v>
      </c>
      <c r="E20" s="98"/>
      <c r="F20" s="85"/>
      <c r="G20" s="102">
        <f t="shared" si="1"/>
        <v>0</v>
      </c>
      <c r="H20" s="170"/>
      <c r="I20" s="111"/>
      <c r="J20" s="111"/>
      <c r="K20" s="111"/>
      <c r="L20" s="111"/>
      <c r="M20" s="111"/>
    </row>
    <row r="21" spans="1:13" ht="15.6" customHeight="1" x14ac:dyDescent="0.2">
      <c r="A21" s="97"/>
      <c r="B21" s="98"/>
      <c r="C21" s="85"/>
      <c r="D21" s="102">
        <f t="shared" si="0"/>
        <v>0</v>
      </c>
      <c r="E21" s="98"/>
      <c r="F21" s="85"/>
      <c r="G21" s="102">
        <f t="shared" si="1"/>
        <v>0</v>
      </c>
      <c r="H21" s="170"/>
      <c r="I21" s="111"/>
      <c r="J21" s="111"/>
      <c r="K21" s="111"/>
      <c r="L21" s="111"/>
      <c r="M21" s="111"/>
    </row>
    <row r="22" spans="1:13" ht="15.75" x14ac:dyDescent="0.2">
      <c r="A22" s="85"/>
      <c r="B22" s="85"/>
      <c r="C22" s="85"/>
      <c r="D22" s="102">
        <f t="shared" si="0"/>
        <v>0</v>
      </c>
      <c r="E22" s="85"/>
      <c r="F22" s="85"/>
      <c r="G22" s="102">
        <f t="shared" si="1"/>
        <v>0</v>
      </c>
      <c r="H22" s="170"/>
      <c r="I22" s="111"/>
      <c r="J22" s="111"/>
      <c r="K22" s="111"/>
      <c r="L22" s="111"/>
      <c r="M22" s="111"/>
    </row>
    <row r="23" spans="1:13" ht="15.75" x14ac:dyDescent="0.2">
      <c r="A23" s="85"/>
      <c r="B23" s="85"/>
      <c r="C23" s="85"/>
      <c r="D23" s="102">
        <f t="shared" si="0"/>
        <v>0</v>
      </c>
      <c r="E23" s="85"/>
      <c r="F23" s="85"/>
      <c r="G23" s="102">
        <f t="shared" si="1"/>
        <v>0</v>
      </c>
      <c r="H23" s="170"/>
      <c r="I23" s="111"/>
      <c r="J23" s="111"/>
      <c r="K23" s="111"/>
      <c r="L23" s="111"/>
      <c r="M23" s="111"/>
    </row>
    <row r="24" spans="1:13" ht="15.6" customHeight="1" x14ac:dyDescent="0.2">
      <c r="A24" s="47" t="s">
        <v>79</v>
      </c>
      <c r="B24" s="29"/>
      <c r="C24" s="29"/>
      <c r="D24" s="103"/>
      <c r="E24" s="29"/>
      <c r="F24" s="29"/>
      <c r="G24" s="103"/>
      <c r="H24" s="170"/>
      <c r="I24" s="111"/>
      <c r="J24" s="111"/>
      <c r="K24" s="111"/>
      <c r="L24" s="111"/>
      <c r="M24" s="111"/>
    </row>
    <row r="25" spans="1:13" ht="15.6" customHeight="1" x14ac:dyDescent="0.2">
      <c r="A25" s="97" t="s">
        <v>174</v>
      </c>
      <c r="B25" s="98">
        <v>110000</v>
      </c>
      <c r="C25" s="85"/>
      <c r="D25" s="102">
        <f t="shared" si="0"/>
        <v>7.3529411764705885E-2</v>
      </c>
      <c r="E25" s="98">
        <v>210000</v>
      </c>
      <c r="F25" s="85"/>
      <c r="G25" s="102">
        <f t="shared" si="1"/>
        <v>0.13721006207121855</v>
      </c>
      <c r="H25" s="170"/>
      <c r="I25" s="111"/>
      <c r="J25" s="111"/>
      <c r="K25" s="111"/>
      <c r="L25" s="111"/>
      <c r="M25" s="111"/>
    </row>
    <row r="26" spans="1:13" ht="15.6" customHeight="1" x14ac:dyDescent="0.2">
      <c r="A26" s="97" t="s">
        <v>175</v>
      </c>
      <c r="B26" s="98">
        <v>35000</v>
      </c>
      <c r="C26" s="85"/>
      <c r="D26" s="102">
        <f t="shared" si="0"/>
        <v>2.339572192513369E-2</v>
      </c>
      <c r="E26" s="98">
        <v>30000</v>
      </c>
      <c r="F26" s="85"/>
      <c r="G26" s="102">
        <f t="shared" si="1"/>
        <v>1.9601437438745508E-2</v>
      </c>
      <c r="H26" s="170"/>
      <c r="I26" s="111"/>
      <c r="J26" s="111"/>
      <c r="K26" s="111"/>
      <c r="L26" s="111"/>
      <c r="M26" s="111"/>
    </row>
    <row r="27" spans="1:13" ht="15.6" customHeight="1" x14ac:dyDescent="0.2">
      <c r="A27" s="97" t="s">
        <v>176</v>
      </c>
      <c r="B27" s="98">
        <v>10000</v>
      </c>
      <c r="C27" s="85"/>
      <c r="D27" s="102">
        <f t="shared" si="0"/>
        <v>6.6844919786096255E-3</v>
      </c>
      <c r="E27" s="98">
        <v>6000</v>
      </c>
      <c r="F27" s="85"/>
      <c r="G27" s="102">
        <f t="shared" si="1"/>
        <v>3.9202874877491013E-3</v>
      </c>
      <c r="H27" s="170"/>
      <c r="I27" s="111"/>
      <c r="J27" s="111"/>
      <c r="K27" s="111"/>
      <c r="L27" s="111"/>
      <c r="M27" s="111"/>
    </row>
    <row r="28" spans="1:13" ht="15.6" customHeight="1" x14ac:dyDescent="0.2">
      <c r="A28" s="97" t="s">
        <v>177</v>
      </c>
      <c r="B28" s="98">
        <v>6000</v>
      </c>
      <c r="C28" s="85"/>
      <c r="D28" s="102">
        <f t="shared" si="0"/>
        <v>4.0106951871657758E-3</v>
      </c>
      <c r="E28" s="98">
        <v>5000</v>
      </c>
      <c r="F28" s="85"/>
      <c r="G28" s="102">
        <f t="shared" si="1"/>
        <v>3.266906239790918E-3</v>
      </c>
      <c r="H28" s="170"/>
      <c r="I28" s="111"/>
      <c r="J28" s="111"/>
      <c r="K28" s="111"/>
      <c r="L28" s="111"/>
      <c r="M28" s="111"/>
    </row>
    <row r="29" spans="1:13" ht="15.6" customHeight="1" x14ac:dyDescent="0.2">
      <c r="A29" s="97" t="s">
        <v>178</v>
      </c>
      <c r="B29" s="98"/>
      <c r="C29" s="85"/>
      <c r="D29" s="102">
        <f t="shared" si="0"/>
        <v>0</v>
      </c>
      <c r="E29" s="98">
        <v>49500</v>
      </c>
      <c r="F29" s="85"/>
      <c r="G29" s="102">
        <f t="shared" si="1"/>
        <v>3.2342371773930088E-2</v>
      </c>
      <c r="H29" s="170"/>
      <c r="I29" s="111"/>
      <c r="J29" s="111"/>
      <c r="K29" s="111"/>
      <c r="L29" s="111"/>
      <c r="M29" s="111"/>
    </row>
    <row r="30" spans="1:13" ht="15.6" customHeight="1" x14ac:dyDescent="0.2">
      <c r="A30" s="47" t="s">
        <v>80</v>
      </c>
      <c r="B30" s="29"/>
      <c r="C30" s="29"/>
      <c r="D30" s="103"/>
      <c r="E30" s="29"/>
      <c r="F30" s="29"/>
      <c r="G30" s="103"/>
      <c r="H30" s="170"/>
      <c r="I30" s="111"/>
      <c r="J30" s="111"/>
      <c r="K30" s="111"/>
      <c r="L30" s="111"/>
      <c r="M30" s="111"/>
    </row>
    <row r="31" spans="1:13" ht="15.6" customHeight="1" x14ac:dyDescent="0.2">
      <c r="A31" s="97" t="s">
        <v>179</v>
      </c>
      <c r="B31" s="99">
        <v>850000</v>
      </c>
      <c r="C31" s="85"/>
      <c r="D31" s="102">
        <f t="shared" si="0"/>
        <v>0.56818181818181823</v>
      </c>
      <c r="E31" s="98">
        <v>797500</v>
      </c>
      <c r="F31" s="85"/>
      <c r="G31" s="102">
        <f t="shared" si="1"/>
        <v>0.52107154524665145</v>
      </c>
      <c r="H31" s="170"/>
      <c r="I31" s="111"/>
      <c r="J31" s="111"/>
      <c r="K31" s="111"/>
      <c r="L31" s="111"/>
      <c r="M31" s="111"/>
    </row>
    <row r="32" spans="1:13" ht="15.6" customHeight="1" x14ac:dyDescent="0.2">
      <c r="A32" s="97" t="s">
        <v>180</v>
      </c>
      <c r="B32" s="98">
        <v>65000</v>
      </c>
      <c r="C32" s="85"/>
      <c r="D32" s="102">
        <f t="shared" si="0"/>
        <v>4.3449197860962567E-2</v>
      </c>
      <c r="E32" s="98">
        <v>67500</v>
      </c>
      <c r="F32" s="85"/>
      <c r="G32" s="102">
        <f t="shared" si="1"/>
        <v>4.4103234237177394E-2</v>
      </c>
      <c r="H32" s="170"/>
      <c r="I32" s="111"/>
      <c r="J32" s="111"/>
      <c r="K32" s="111"/>
      <c r="L32" s="111"/>
      <c r="M32" s="111"/>
    </row>
    <row r="33" spans="1:13" ht="15.6" customHeight="1" x14ac:dyDescent="0.2">
      <c r="A33" s="97" t="s">
        <v>181</v>
      </c>
      <c r="B33" s="98">
        <v>150000</v>
      </c>
      <c r="C33" s="85"/>
      <c r="D33" s="102">
        <f t="shared" si="0"/>
        <v>0.10026737967914438</v>
      </c>
      <c r="E33" s="98">
        <v>125000</v>
      </c>
      <c r="F33" s="85"/>
      <c r="G33" s="102">
        <f t="shared" si="1"/>
        <v>8.1672655994772955E-2</v>
      </c>
      <c r="H33" s="170"/>
      <c r="I33" s="111"/>
      <c r="J33" s="111"/>
      <c r="K33" s="111"/>
      <c r="L33" s="111"/>
      <c r="M33" s="111"/>
    </row>
    <row r="34" spans="1:13" ht="15.6" customHeight="1" x14ac:dyDescent="0.2">
      <c r="A34" s="97"/>
      <c r="B34" s="98"/>
      <c r="C34" s="85"/>
      <c r="D34" s="102">
        <f t="shared" si="0"/>
        <v>0</v>
      </c>
      <c r="E34" s="98"/>
      <c r="F34" s="85"/>
      <c r="G34" s="102">
        <f t="shared" si="1"/>
        <v>0</v>
      </c>
      <c r="H34" s="170"/>
      <c r="I34" s="111"/>
      <c r="J34" s="111"/>
      <c r="K34" s="111"/>
      <c r="L34" s="111"/>
      <c r="M34" s="111"/>
    </row>
    <row r="35" spans="1:13" ht="15.6" customHeight="1" x14ac:dyDescent="0.2">
      <c r="A35" s="97"/>
      <c r="B35" s="98"/>
      <c r="C35" s="85"/>
      <c r="D35" s="102">
        <f t="shared" si="0"/>
        <v>0</v>
      </c>
      <c r="E35" s="98"/>
      <c r="F35" s="85"/>
      <c r="G35" s="102">
        <f t="shared" si="1"/>
        <v>0</v>
      </c>
      <c r="H35" s="170"/>
      <c r="I35" s="111"/>
      <c r="J35" s="111"/>
      <c r="K35" s="111"/>
      <c r="L35" s="111"/>
      <c r="M35" s="111"/>
    </row>
    <row r="36" spans="1:13" ht="15.6" customHeight="1" x14ac:dyDescent="0.2">
      <c r="A36" s="31" t="s">
        <v>81</v>
      </c>
      <c r="B36" s="100">
        <f>SUM(B6:B35)</f>
        <v>1496000</v>
      </c>
      <c r="C36" s="100">
        <f>SUM(C6:C35)</f>
        <v>0</v>
      </c>
      <c r="D36" s="101">
        <f>SUM(D6:D35)</f>
        <v>1.0000000000000002</v>
      </c>
      <c r="E36" s="100">
        <f>SUM(E6:E35)</f>
        <v>1530500</v>
      </c>
      <c r="F36" s="100">
        <f t="shared" ref="F36:G36" si="2">SUM(F6:F35)</f>
        <v>0</v>
      </c>
      <c r="G36" s="101">
        <f t="shared" si="2"/>
        <v>1</v>
      </c>
      <c r="H36" s="170"/>
      <c r="I36" s="111"/>
      <c r="J36" s="111"/>
      <c r="K36" s="111"/>
      <c r="L36" s="111"/>
      <c r="M36" s="111"/>
    </row>
    <row r="37" spans="1:13" ht="23.25" x14ac:dyDescent="0.2">
      <c r="A37" s="171"/>
      <c r="B37" s="171"/>
      <c r="C37" s="171"/>
      <c r="D37" s="171"/>
      <c r="E37" s="171"/>
      <c r="F37" s="171"/>
      <c r="G37" s="171"/>
      <c r="H37" s="171"/>
      <c r="I37" s="171"/>
      <c r="J37" s="171"/>
      <c r="K37" s="171"/>
      <c r="L37" s="171"/>
      <c r="M37" s="171"/>
    </row>
  </sheetData>
  <sheetProtection algorithmName="SHA-512" hashValue="16AchQgifmqKv0FGpy53cSJ+sn3Nz0/DwYRJ91Hx3RRP8ouX8D4TxRDz3E5RuLgl4UjoulFvXZhzKMwiZPOXeA==" saltValue="maxYxrpp9rvEVw3Lcp5+ww==" spinCount="100000" sheet="1" objects="1" scenarios="1"/>
  <mergeCells count="42">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 ref="H24:M24"/>
    <mergeCell ref="H25:M25"/>
    <mergeCell ref="H22:M22"/>
    <mergeCell ref="H23:M23"/>
    <mergeCell ref="H20:M20"/>
    <mergeCell ref="H21:M21"/>
    <mergeCell ref="H18:M18"/>
    <mergeCell ref="H19:M19"/>
    <mergeCell ref="H16:M16"/>
    <mergeCell ref="H17:M17"/>
    <mergeCell ref="H14:M14"/>
    <mergeCell ref="H15:M15"/>
    <mergeCell ref="H12:M12"/>
    <mergeCell ref="H13:M13"/>
    <mergeCell ref="H10:M10"/>
    <mergeCell ref="H11:M11"/>
    <mergeCell ref="H8:M8"/>
    <mergeCell ref="H9:M9"/>
    <mergeCell ref="A1:G1"/>
    <mergeCell ref="H1:M1"/>
    <mergeCell ref="H2:M2"/>
    <mergeCell ref="H6:M6"/>
    <mergeCell ref="H7:M7"/>
    <mergeCell ref="H4:M4"/>
    <mergeCell ref="H5:M5"/>
    <mergeCell ref="H3:M3"/>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Board Information</vt:lpstr>
      <vt:lpstr>Agency Compensation</vt:lpstr>
      <vt:lpstr>Profile of Clients</vt:lpstr>
      <vt:lpstr>County HSAB Funding Budget</vt:lpstr>
      <vt:lpstr>Agency Expenses</vt:lpstr>
      <vt:lpstr>Agency Revenue</vt:lpstr>
      <vt:lpstr>'Agency Expenses'!Print_Area</vt:lpstr>
      <vt:lpstr>'Agency Revenue'!Print_Area</vt:lpstr>
      <vt:lpstr>'Board 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Cali Roberts</cp:lastModifiedBy>
  <cp:lastPrinted>2025-03-22T00:11:30Z</cp:lastPrinted>
  <dcterms:created xsi:type="dcterms:W3CDTF">2024-11-06T14:49:25Z</dcterms:created>
  <dcterms:modified xsi:type="dcterms:W3CDTF">2025-03-24T13:50:56Z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