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whfs.sharepoint.com/sites/Finance-Team/Shared Documents/General/Accounting/Grant Reporting/2025-2026 Grants/HSAB/"/>
    </mc:Choice>
  </mc:AlternateContent>
  <xr:revisionPtr revIDLastSave="269" documentId="13_ncr:1_{DCD963C7-0F9D-4E7A-9957-EC2E897BE9DA}" xr6:coauthVersionLast="47" xr6:coauthVersionMax="47" xr10:uidLastSave="{ACC7FEF3-8818-4296-B0A4-EBD7729D9D79}"/>
  <bookViews>
    <workbookView xWindow="28680" yWindow="-120" windowWidth="29040" windowHeight="15720"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5" l="1"/>
  <c r="E27" i="6"/>
  <c r="F36" i="6" l="1"/>
  <c r="E36" i="6"/>
  <c r="C36" i="6"/>
  <c r="B36" i="6"/>
  <c r="B37" i="2"/>
  <c r="F37" i="2"/>
  <c r="D37" i="2"/>
  <c r="E37" i="2"/>
  <c r="G37" i="2"/>
  <c r="H37" i="2"/>
  <c r="C37" i="2"/>
  <c r="B10" i="4"/>
  <c r="B40" i="4" s="1"/>
  <c r="C34" i="4" s="1"/>
  <c r="D13" i="5"/>
  <c r="D45" i="5" s="1"/>
  <c r="B13" i="5"/>
  <c r="B45" i="5" s="1"/>
  <c r="E9" i="5" l="1"/>
  <c r="E20" i="5"/>
  <c r="E30" i="5"/>
  <c r="E39" i="5"/>
  <c r="E22" i="5"/>
  <c r="E32" i="5"/>
  <c r="E40" i="5"/>
  <c r="E23" i="5"/>
  <c r="E33" i="5"/>
  <c r="E41" i="5"/>
  <c r="E34" i="5"/>
  <c r="E10" i="5"/>
  <c r="E25" i="5"/>
  <c r="E35" i="5"/>
  <c r="E43" i="5"/>
  <c r="E37" i="5"/>
  <c r="E19" i="5"/>
  <c r="E38" i="5"/>
  <c r="E24" i="5"/>
  <c r="E42" i="5"/>
  <c r="E26" i="5"/>
  <c r="E36" i="5"/>
  <c r="E44" i="5"/>
  <c r="E27" i="5"/>
  <c r="E7" i="5"/>
  <c r="E28"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<sst xmlns="http://schemas.openxmlformats.org/spreadsheetml/2006/main" count="341" uniqueCount="202">
  <si>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</si>
  <si>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</si>
  <si>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</si>
  <si>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</si>
  <si>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</si>
  <si>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</si>
  <si>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</si>
  <si>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</si>
  <si>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</si>
  <si>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</si>
  <si>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</si>
  <si>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</si>
  <si>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</si>
  <si>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</si>
  <si>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</si>
  <si>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</si>
  <si>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</si>
  <si>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</si>
  <si>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</si>
  <si>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</si>
  <si>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</si>
  <si>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</si>
  <si>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</si>
  <si>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</si>
  <si>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</si>
  <si>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</si>
  <si>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</si>
  <si>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</si>
  <si>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</si>
  <si>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</si>
  <si>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</si>
  <si>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</si>
  <si>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</si>
  <si>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</si>
  <si>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</si>
  <si>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</si>
  <si>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</si>
  <si>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</si>
  <si>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</si>
  <si>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</si>
  <si>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</si>
  <si>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</si>
  <si>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</si>
  <si>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</si>
  <si>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</si>
  <si>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</si>
  <si>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</si>
  <si>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</si>
  <si>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</si>
  <si>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</si>
  <si>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</si>
  <si>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</si>
  <si>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</si>
  <si>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</si>
  <si>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</si>
  <si>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</si>
  <si>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</si>
  <si>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</si>
  <si>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</si>
  <si>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</si>
  <si>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</si>
  <si>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</si>
  <si>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</si>
  <si>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</si>
  <si>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</si>
  <si>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</si>
  <si>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</si>
  <si>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</si>
  <si>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</si>
  <si>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</si>
  <si>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</si>
  <si>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</si>
  <si>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</si>
  <si>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</si>
  <si>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</si>
  <si>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</si>
  <si>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</si>
  <si>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</si>
  <si>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</si>
  <si>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</si>
  <si>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</si>
  <si>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</si>
  <si>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</si>
  <si>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</si>
  <si>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</si>
  <si>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</si>
  <si>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</si>
  <si>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</si>
  <si>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</si>
  <si>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</si>
  <si>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</si>
  <si>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</si>
  <si>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</si>
  <si>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</si>
  <si>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</si>
  <si>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</si>
  <si>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</si>
  <si>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</si>
  <si>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</si>
  <si>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Julio Torrado</t>
  </si>
  <si>
    <t>Kristine Pabian</t>
  </si>
  <si>
    <t>Susan Sikich</t>
  </si>
  <si>
    <t>Pamela Lindner</t>
  </si>
  <si>
    <t>David Smith</t>
  </si>
  <si>
    <t>Jessica Batty</t>
  </si>
  <si>
    <t>Madeline Baum</t>
  </si>
  <si>
    <t>Sean Brandenburg</t>
  </si>
  <si>
    <t>Chris Deem</t>
  </si>
  <si>
    <t>Lorie Leal</t>
  </si>
  <si>
    <t>Joy McPeters</t>
  </si>
  <si>
    <t>Lissette Quintero</t>
  </si>
  <si>
    <t>Yvette Talbott</t>
  </si>
  <si>
    <t>Nora Hernandez Hendrix</t>
  </si>
  <si>
    <t>Maria Pierce</t>
  </si>
  <si>
    <t>Chair</t>
  </si>
  <si>
    <t>Immediate Past Chair</t>
  </si>
  <si>
    <t>Vice Chair</t>
  </si>
  <si>
    <t>Treasurer</t>
  </si>
  <si>
    <t>Secretary</t>
  </si>
  <si>
    <t>Director</t>
  </si>
  <si>
    <t>Designee Director</t>
  </si>
  <si>
    <t>Key West, FL</t>
  </si>
  <si>
    <t>Miami, FL</t>
  </si>
  <si>
    <t>Key Largo, FL</t>
  </si>
  <si>
    <t>Marathon, FL</t>
  </si>
  <si>
    <t>(305) 809-5000</t>
  </si>
  <si>
    <t>Appointment</t>
  </si>
  <si>
    <t>Chief Executive Officer/Attorney</t>
  </si>
  <si>
    <t/>
  </si>
  <si>
    <t>A</t>
  </si>
  <si>
    <t>COO - Programs</t>
  </si>
  <si>
    <t>P</t>
  </si>
  <si>
    <t>Quality Assurance Director</t>
  </si>
  <si>
    <t>Permanency Manager/Attorney</t>
  </si>
  <si>
    <t>Full Case Management Supervisors</t>
  </si>
  <si>
    <t>FCM Case Workers</t>
  </si>
  <si>
    <t>Service Coordinator Supervisor</t>
  </si>
  <si>
    <t>FCM Family Support Transporter</t>
  </si>
  <si>
    <t>FCM Adoptions</t>
  </si>
  <si>
    <t>Independent Living Specialist</t>
  </si>
  <si>
    <t>X</t>
  </si>
  <si>
    <t>Nurturing Parenting Program</t>
  </si>
  <si>
    <t>Preventions Manager</t>
  </si>
  <si>
    <t>Preventions Family Specialists</t>
  </si>
  <si>
    <t>Safety Management Systems</t>
  </si>
  <si>
    <t>Healthy Fam Supervisor</t>
  </si>
  <si>
    <t>HF Staff</t>
  </si>
  <si>
    <t>Daycare Dir</t>
  </si>
  <si>
    <t>Daycare Asst Dir</t>
  </si>
  <si>
    <t>Teachers</t>
  </si>
  <si>
    <t>Food Program Staff</t>
  </si>
  <si>
    <t>Other Support Staff</t>
  </si>
  <si>
    <t>Training Dept Staff</t>
  </si>
  <si>
    <t>HR Staff</t>
  </si>
  <si>
    <t>Finance Staff</t>
  </si>
  <si>
    <t>Community Outreach</t>
  </si>
  <si>
    <t>Facilities</t>
  </si>
  <si>
    <t>IT Staff</t>
  </si>
  <si>
    <t>QA Staff</t>
  </si>
  <si>
    <t>FCM Support Staff</t>
  </si>
  <si>
    <t>Foster Parent Training, Recruit, Licensing</t>
  </si>
  <si>
    <t>Payroll taxes, Worker's Comp Insurance, Unemployment Insurance, Health and Dental Insurance, 403(b) match, and child care assistance.</t>
  </si>
  <si>
    <t>Full Case Management</t>
  </si>
  <si>
    <t>Children at risk of abuse or neglect, families in crisis, biological</t>
  </si>
  <si>
    <t>parents working on regaining custody of their children</t>
  </si>
  <si>
    <t>Expectant or new parents with infants and children</t>
  </si>
  <si>
    <t>with risk factors</t>
  </si>
  <si>
    <t>Dependency families and children, and open volunteer</t>
  </si>
  <si>
    <t>cases from other sources</t>
  </si>
  <si>
    <t>Open to all children 18 months to pre-K</t>
  </si>
  <si>
    <t>Healthy Families Monroe</t>
  </si>
  <si>
    <t>Preventions/Family Services</t>
  </si>
  <si>
    <t>Inez Martin Child Development Ctr</t>
  </si>
  <si>
    <t>County-wide</t>
  </si>
  <si>
    <t>Lower Keys</t>
  </si>
  <si>
    <t>24/7</t>
  </si>
  <si>
    <t>Weekdays</t>
  </si>
  <si>
    <t>7:30 - 4:30</t>
  </si>
  <si>
    <r>
      <rPr>
        <sz val="9"/>
        <rFont val="Candara"/>
        <family val="2"/>
      </rPr>
      <t>Current number of unduplicated clients for the entire agency ("snapshot") as of   01</t>
    </r>
    <r>
      <rPr>
        <vertAlign val="superscript"/>
        <sz val="12"/>
        <rFont val="Candara"/>
        <family val="2"/>
      </rPr>
      <t xml:space="preserve">   </t>
    </r>
    <r>
      <rPr>
        <sz val="9"/>
        <rFont val="Candara"/>
        <family val="2"/>
      </rPr>
      <t>/   24</t>
    </r>
    <r>
      <rPr>
        <vertAlign val="superscript"/>
        <sz val="12"/>
        <rFont val="Candara"/>
        <family val="2"/>
      </rPr>
      <t xml:space="preserve">   </t>
    </r>
    <r>
      <rPr>
        <sz val="9"/>
        <rFont val="Candara"/>
        <family val="2"/>
      </rPr>
      <t>/  2025</t>
    </r>
  </si>
  <si>
    <r>
      <rPr>
        <b/>
        <sz val="11"/>
        <rFont val="Candara"/>
        <family val="2"/>
      </rPr>
      <t>Beginning:  07/01/2024</t>
    </r>
    <r>
      <rPr>
        <vertAlign val="superscript"/>
        <sz val="8"/>
        <rFont val="Candara"/>
        <family val="2"/>
      </rPr>
      <t xml:space="preserve">      </t>
    </r>
    <r>
      <rPr>
        <b/>
        <sz val="11"/>
        <rFont val="Candara"/>
        <family val="2"/>
      </rPr>
      <t>&amp;
Ending:        06/30/2025</t>
    </r>
  </si>
  <si>
    <r>
      <rPr>
        <b/>
        <sz val="11"/>
        <rFont val="Candara"/>
        <family val="2"/>
      </rPr>
      <t>Beginning:   07/01/2025</t>
    </r>
    <r>
      <rPr>
        <vertAlign val="superscript"/>
        <sz val="8"/>
        <rFont val="Candara"/>
        <family val="2"/>
      </rPr>
      <t xml:space="preserve">    </t>
    </r>
    <r>
      <rPr>
        <b/>
        <sz val="11"/>
        <rFont val="Candara"/>
        <family val="2"/>
      </rPr>
      <t>&amp;
Ending:         6/30/2026</t>
    </r>
  </si>
  <si>
    <t>Licensing, Hiring &amp; Background checks</t>
  </si>
  <si>
    <t>Equipment/Depr/Amort</t>
  </si>
  <si>
    <t>Misc Expenses</t>
  </si>
  <si>
    <t>Staff Training</t>
  </si>
  <si>
    <t>HSAB</t>
  </si>
  <si>
    <t>SAFF</t>
  </si>
  <si>
    <t>Citrus Family Care Network</t>
  </si>
  <si>
    <t>Ounce of Prevention</t>
  </si>
  <si>
    <t>Early Learning Coalition</t>
  </si>
  <si>
    <t>Pass through to state</t>
  </si>
  <si>
    <t>Klaus Murphy</t>
  </si>
  <si>
    <t>Other grants</t>
  </si>
  <si>
    <t>United Women in Faith</t>
  </si>
  <si>
    <t>Daycare fees - sliding</t>
  </si>
  <si>
    <t>Interest &amp; Misc</t>
  </si>
  <si>
    <t>Anonymous donor</t>
  </si>
  <si>
    <t>Donations and events (net)</t>
  </si>
  <si>
    <t>Payroll Lapse (adjust due to open positions)</t>
  </si>
  <si>
    <t>Community Based Care Full Case Management - To ensure all children in care will be provided a safe environment, will stay in school and will not be abused, neglected, or experience maltreatment during services.  Healthy Families - Promote child health and development,  encourage stable and nurturing  homes and positive  parent-child relationships, and  help ensure  that the  medical  and  social  needs  of families  and their children are met.    Inez Martin Child Development Center to receive highest quality in the level of care and supervision.
Clients served and target population - Our statistics are based on the number of children served, though parents are obviously impacted by what we do.  Data is from the the 2018 US Census Bureau.  25</t>
  </si>
  <si>
    <t>***These figures represent the children served and does not</t>
  </si>
  <si>
    <t xml:space="preserve">     include the many parents who have been helped.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</si>
</sst>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5"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
      <sz val="8"/>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9">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3" fillId="0" borderId="10" xfId="0" applyNumberFormat="1" applyFont="1" applyBorder="1" applyAlignment="1" applyProtection="1">
      <alignment wrapText="1"/>
      <protection locked="0"/>
    </xf>
    <xf numFmtId="0" fontId="41" fillId="0" borderId="10" xfId="0" applyFont="1" applyBorder="1" applyAlignment="1" applyProtection="1">
      <alignment horizontal="left" vertical="center" wrapText="1"/>
      <protection locked="0"/>
    </xf>
    <xf numFmtId="0" fontId="41" fillId="0" borderId="10" xfId="0" applyFont="1" applyBorder="1" applyAlignment="1" applyProtection="1">
      <alignment wrapTex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tabSelected="1" workbookViewId="0">
      <selection activeCell="J2" sqref="J2:M2"/>
    </sheetView>
  </sheetViews>
  <sheetFormatPr defaultRowHeight="12.75" x14ac:dyDescent="0.2"/>
  <cols>
    <col min="1" max="2" width="3.33203125" customWidth="1"/>
    <col min="3" max="3" width="1.1640625" customWidth="1"/>
    <col min="4" max="4" width="23.33203125" customWidth="1"/>
    <col min="5" max="5" width="17.83203125" customWidth="1"/>
    <col min="6" max="6" width="12.164062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10" t="s">
        <v>82</v>
      </c>
      <c r="E1" s="110"/>
      <c r="F1" s="110"/>
      <c r="G1" s="110"/>
      <c r="H1" s="110"/>
      <c r="I1" s="110"/>
      <c r="J1" s="6"/>
      <c r="K1" s="7"/>
      <c r="L1" s="7"/>
      <c r="M1" s="7"/>
    </row>
    <row r="2" spans="1:13" ht="45" x14ac:dyDescent="0.2">
      <c r="A2" s="1"/>
      <c r="B2" s="111"/>
      <c r="C2" s="111"/>
      <c r="D2" s="2" t="s">
        <v>0</v>
      </c>
      <c r="E2" s="8" t="s">
        <v>1</v>
      </c>
      <c r="F2" s="8" t="s">
        <v>2</v>
      </c>
      <c r="G2" s="8" t="s">
        <v>3</v>
      </c>
      <c r="H2" s="8" t="s">
        <v>4</v>
      </c>
      <c r="I2" s="9" t="s">
        <v>5</v>
      </c>
      <c r="J2" s="111"/>
      <c r="K2" s="111"/>
      <c r="L2" s="111"/>
      <c r="M2" s="111"/>
    </row>
    <row r="3" spans="1:13" ht="15.95" customHeight="1" x14ac:dyDescent="0.2">
      <c r="A3" s="1"/>
      <c r="B3" s="111"/>
      <c r="C3" s="111"/>
      <c r="D3" s="77" t="s">
        <v>99</v>
      </c>
      <c r="E3" s="77" t="s">
        <v>114</v>
      </c>
      <c r="F3" s="77" t="s">
        <v>121</v>
      </c>
      <c r="G3" s="78" t="s">
        <v>125</v>
      </c>
      <c r="H3" s="79">
        <v>4</v>
      </c>
      <c r="I3" s="80">
        <v>2026</v>
      </c>
      <c r="J3" s="111"/>
      <c r="K3" s="111"/>
      <c r="L3" s="111"/>
      <c r="M3" s="111"/>
    </row>
    <row r="4" spans="1:13" ht="15" customHeight="1" x14ac:dyDescent="0.2">
      <c r="A4" s="1"/>
      <c r="B4" s="111"/>
      <c r="C4" s="111"/>
      <c r="D4" s="77" t="s">
        <v>100</v>
      </c>
      <c r="E4" s="77" t="s">
        <v>115</v>
      </c>
      <c r="F4" s="77" t="s">
        <v>121</v>
      </c>
      <c r="G4" s="78" t="s">
        <v>125</v>
      </c>
      <c r="H4" s="79">
        <v>5</v>
      </c>
      <c r="I4" s="80">
        <v>2025</v>
      </c>
      <c r="J4" s="111"/>
      <c r="K4" s="111"/>
      <c r="L4" s="111"/>
      <c r="M4" s="111"/>
    </row>
    <row r="5" spans="1:13" ht="15" customHeight="1" x14ac:dyDescent="0.2">
      <c r="A5" s="1"/>
      <c r="B5" s="111"/>
      <c r="C5" s="111"/>
      <c r="D5" s="77" t="s">
        <v>101</v>
      </c>
      <c r="E5" s="77" t="s">
        <v>116</v>
      </c>
      <c r="F5" s="77" t="s">
        <v>121</v>
      </c>
      <c r="G5" s="78" t="s">
        <v>125</v>
      </c>
      <c r="H5" s="79">
        <v>3</v>
      </c>
      <c r="I5" s="80">
        <v>2025</v>
      </c>
      <c r="J5" s="111"/>
      <c r="K5" s="111"/>
      <c r="L5" s="111"/>
      <c r="M5" s="111"/>
    </row>
    <row r="6" spans="1:13" ht="15" customHeight="1" x14ac:dyDescent="0.2">
      <c r="A6" s="1"/>
      <c r="B6" s="111"/>
      <c r="C6" s="111"/>
      <c r="D6" s="77" t="s">
        <v>102</v>
      </c>
      <c r="E6" s="77" t="s">
        <v>117</v>
      </c>
      <c r="F6" s="77" t="s">
        <v>121</v>
      </c>
      <c r="G6" s="78" t="s">
        <v>125</v>
      </c>
      <c r="H6" s="79">
        <v>4</v>
      </c>
      <c r="I6" s="80">
        <v>2027</v>
      </c>
      <c r="J6" s="111"/>
      <c r="K6" s="111"/>
      <c r="L6" s="111"/>
      <c r="M6" s="111"/>
    </row>
    <row r="7" spans="1:13" ht="15.95" customHeight="1" x14ac:dyDescent="0.2">
      <c r="A7" s="1"/>
      <c r="B7" s="111"/>
      <c r="C7" s="111"/>
      <c r="D7" s="77" t="s">
        <v>103</v>
      </c>
      <c r="E7" s="77" t="s">
        <v>118</v>
      </c>
      <c r="F7" s="77" t="s">
        <v>121</v>
      </c>
      <c r="G7" s="78" t="s">
        <v>125</v>
      </c>
      <c r="H7" s="79">
        <v>2</v>
      </c>
      <c r="I7" s="80">
        <v>2026</v>
      </c>
      <c r="J7" s="111"/>
      <c r="K7" s="111"/>
      <c r="L7" s="111"/>
      <c r="M7" s="111"/>
    </row>
    <row r="8" spans="1:13" ht="15" customHeight="1" x14ac:dyDescent="0.2">
      <c r="A8" s="1"/>
      <c r="B8" s="111"/>
      <c r="C8" s="111"/>
      <c r="D8" s="77" t="s">
        <v>104</v>
      </c>
      <c r="E8" s="77" t="s">
        <v>119</v>
      </c>
      <c r="F8" s="77" t="s">
        <v>121</v>
      </c>
      <c r="G8" s="78" t="s">
        <v>125</v>
      </c>
      <c r="H8" s="79">
        <v>1</v>
      </c>
      <c r="I8" s="80">
        <v>2027</v>
      </c>
      <c r="J8" s="111"/>
      <c r="K8" s="111"/>
      <c r="L8" s="111"/>
      <c r="M8" s="111"/>
    </row>
    <row r="9" spans="1:13" ht="15" customHeight="1" x14ac:dyDescent="0.2">
      <c r="A9" s="1"/>
      <c r="B9" s="111"/>
      <c r="C9" s="111"/>
      <c r="D9" s="77" t="s">
        <v>105</v>
      </c>
      <c r="E9" s="77" t="s">
        <v>119</v>
      </c>
      <c r="F9" s="77" t="s">
        <v>121</v>
      </c>
      <c r="G9" s="78" t="s">
        <v>125</v>
      </c>
      <c r="H9" s="79">
        <v>2</v>
      </c>
      <c r="I9" s="80">
        <v>2026</v>
      </c>
      <c r="J9" s="111"/>
      <c r="K9" s="111"/>
      <c r="L9" s="111"/>
      <c r="M9" s="111"/>
    </row>
    <row r="10" spans="1:13" ht="15" customHeight="1" x14ac:dyDescent="0.2">
      <c r="A10" s="1"/>
      <c r="B10" s="111"/>
      <c r="C10" s="111"/>
      <c r="D10" s="77" t="s">
        <v>106</v>
      </c>
      <c r="E10" s="77" t="s">
        <v>119</v>
      </c>
      <c r="F10" s="77" t="s">
        <v>121</v>
      </c>
      <c r="G10" s="78" t="s">
        <v>125</v>
      </c>
      <c r="H10" s="79">
        <v>4</v>
      </c>
      <c r="I10" s="80">
        <v>2025</v>
      </c>
      <c r="J10" s="111"/>
      <c r="K10" s="111"/>
      <c r="L10" s="111"/>
      <c r="M10" s="111"/>
    </row>
    <row r="11" spans="1:13" ht="15.95" customHeight="1" x14ac:dyDescent="0.2">
      <c r="A11" s="1"/>
      <c r="B11" s="111"/>
      <c r="C11" s="111"/>
      <c r="D11" s="77" t="s">
        <v>107</v>
      </c>
      <c r="E11" s="77" t="s">
        <v>119</v>
      </c>
      <c r="F11" s="77" t="s">
        <v>121</v>
      </c>
      <c r="G11" s="78" t="s">
        <v>125</v>
      </c>
      <c r="H11" s="79">
        <v>3</v>
      </c>
      <c r="I11" s="80">
        <v>2025</v>
      </c>
      <c r="J11" s="111"/>
      <c r="K11" s="111"/>
      <c r="L11" s="111"/>
      <c r="M11" s="111"/>
    </row>
    <row r="12" spans="1:13" ht="15" customHeight="1" x14ac:dyDescent="0.2">
      <c r="A12" s="1"/>
      <c r="B12" s="111"/>
      <c r="C12" s="111"/>
      <c r="D12" s="77" t="s">
        <v>108</v>
      </c>
      <c r="E12" s="77" t="s">
        <v>119</v>
      </c>
      <c r="F12" s="77" t="s">
        <v>123</v>
      </c>
      <c r="G12" s="78" t="s">
        <v>125</v>
      </c>
      <c r="H12" s="79">
        <v>1</v>
      </c>
      <c r="I12" s="80">
        <v>2027</v>
      </c>
      <c r="J12" s="111"/>
      <c r="K12" s="111"/>
      <c r="L12" s="111"/>
      <c r="M12" s="111"/>
    </row>
    <row r="13" spans="1:13" ht="15" customHeight="1" x14ac:dyDescent="0.2">
      <c r="A13" s="1"/>
      <c r="B13" s="111"/>
      <c r="C13" s="111"/>
      <c r="D13" s="77" t="s">
        <v>109</v>
      </c>
      <c r="E13" s="77" t="s">
        <v>119</v>
      </c>
      <c r="F13" s="77" t="s">
        <v>121</v>
      </c>
      <c r="G13" s="78" t="s">
        <v>125</v>
      </c>
      <c r="H13" s="79">
        <v>3</v>
      </c>
      <c r="I13" s="80">
        <v>2027</v>
      </c>
      <c r="J13" s="111"/>
      <c r="K13" s="111"/>
      <c r="L13" s="111"/>
      <c r="M13" s="111"/>
    </row>
    <row r="14" spans="1:13" ht="15" customHeight="1" x14ac:dyDescent="0.2">
      <c r="A14" s="1"/>
      <c r="B14" s="111"/>
      <c r="C14" s="111"/>
      <c r="D14" s="77" t="s">
        <v>110</v>
      </c>
      <c r="E14" s="77" t="s">
        <v>119</v>
      </c>
      <c r="F14" s="77" t="s">
        <v>124</v>
      </c>
      <c r="G14" s="78" t="s">
        <v>125</v>
      </c>
      <c r="H14" s="79">
        <v>1</v>
      </c>
      <c r="I14" s="80">
        <v>2026</v>
      </c>
      <c r="J14" s="111"/>
      <c r="K14" s="111"/>
      <c r="L14" s="111"/>
      <c r="M14" s="111"/>
    </row>
    <row r="15" spans="1:13" ht="15.95" customHeight="1" x14ac:dyDescent="0.2">
      <c r="A15" s="1"/>
      <c r="B15" s="111"/>
      <c r="C15" s="111"/>
      <c r="D15" s="77" t="s">
        <v>111</v>
      </c>
      <c r="E15" s="77" t="s">
        <v>119</v>
      </c>
      <c r="F15" s="77" t="s">
        <v>121</v>
      </c>
      <c r="G15" s="78" t="s">
        <v>125</v>
      </c>
      <c r="H15" s="79">
        <v>2</v>
      </c>
      <c r="I15" s="80">
        <v>2025</v>
      </c>
      <c r="J15" s="111"/>
      <c r="K15" s="111"/>
      <c r="L15" s="111"/>
      <c r="M15" s="111"/>
    </row>
    <row r="16" spans="1:13" ht="15" customHeight="1" x14ac:dyDescent="0.2">
      <c r="A16" s="1"/>
      <c r="B16" s="111"/>
      <c r="C16" s="111"/>
      <c r="D16" s="77" t="s">
        <v>112</v>
      </c>
      <c r="E16" s="77" t="s">
        <v>119</v>
      </c>
      <c r="F16" s="77" t="s">
        <v>122</v>
      </c>
      <c r="G16" s="78" t="s">
        <v>125</v>
      </c>
      <c r="H16" s="79">
        <v>3</v>
      </c>
      <c r="I16" s="80" t="s">
        <v>126</v>
      </c>
      <c r="J16" s="111"/>
      <c r="K16" s="111"/>
      <c r="L16" s="111"/>
      <c r="M16" s="111"/>
    </row>
    <row r="17" spans="1:13" ht="15" customHeight="1" x14ac:dyDescent="0.2">
      <c r="A17" s="1"/>
      <c r="B17" s="111"/>
      <c r="C17" s="111"/>
      <c r="D17" s="77" t="s">
        <v>113</v>
      </c>
      <c r="E17" s="77" t="s">
        <v>120</v>
      </c>
      <c r="F17" s="77" t="s">
        <v>121</v>
      </c>
      <c r="G17" s="78" t="s">
        <v>125</v>
      </c>
      <c r="H17" s="79">
        <v>28</v>
      </c>
      <c r="I17" s="80" t="s">
        <v>126</v>
      </c>
      <c r="J17" s="111"/>
      <c r="K17" s="111"/>
      <c r="L17" s="111"/>
      <c r="M17" s="111"/>
    </row>
    <row r="18" spans="1:13" ht="15" customHeight="1" x14ac:dyDescent="0.2">
      <c r="A18" s="1"/>
      <c r="B18" s="111"/>
      <c r="C18" s="111"/>
      <c r="D18" s="81"/>
      <c r="E18" s="81"/>
      <c r="F18" s="81"/>
      <c r="G18" s="81"/>
      <c r="H18" s="81"/>
      <c r="I18" s="82"/>
      <c r="J18" s="111"/>
      <c r="K18" s="111"/>
      <c r="L18" s="111"/>
      <c r="M18" s="111"/>
    </row>
    <row r="19" spans="1:13" ht="15" customHeight="1" x14ac:dyDescent="0.2">
      <c r="A19" s="1"/>
      <c r="B19" s="111"/>
      <c r="C19" s="111"/>
      <c r="D19" s="81"/>
      <c r="E19" s="81"/>
      <c r="F19" s="81"/>
      <c r="G19" s="81"/>
      <c r="H19" s="81"/>
      <c r="I19" s="82"/>
      <c r="J19" s="111"/>
      <c r="K19" s="111"/>
      <c r="L19" s="111"/>
      <c r="M19" s="111"/>
    </row>
    <row r="20" spans="1:13" ht="15.95" customHeight="1" x14ac:dyDescent="0.2">
      <c r="A20" s="1"/>
      <c r="B20" s="111"/>
      <c r="C20" s="111"/>
      <c r="D20" s="81"/>
      <c r="E20" s="81"/>
      <c r="F20" s="81"/>
      <c r="G20" s="81"/>
      <c r="H20" s="81"/>
      <c r="I20" s="82"/>
      <c r="J20" s="111"/>
      <c r="K20" s="111"/>
      <c r="L20" s="111"/>
      <c r="M20" s="111"/>
    </row>
    <row r="21" spans="1:13" ht="15.6" customHeight="1" x14ac:dyDescent="0.2">
      <c r="A21" s="1"/>
      <c r="B21" s="111"/>
      <c r="C21" s="111"/>
      <c r="D21" s="81"/>
      <c r="E21" s="81"/>
      <c r="F21" s="81"/>
      <c r="G21" s="81"/>
      <c r="H21" s="81"/>
      <c r="I21" s="82"/>
      <c r="J21" s="111"/>
      <c r="K21" s="111"/>
      <c r="L21" s="111"/>
      <c r="M21" s="111"/>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honeticPr fontId="4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3" workbookViewId="0">
      <selection activeCell="K25" sqref="K25"/>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8" t="s">
        <v>6</v>
      </c>
      <c r="B1" s="118"/>
      <c r="C1" s="118"/>
      <c r="D1" s="118"/>
      <c r="E1" s="118"/>
      <c r="F1" s="118"/>
      <c r="G1" s="118"/>
      <c r="H1" s="118"/>
      <c r="I1" s="118"/>
      <c r="J1" s="20"/>
      <c r="K1" s="20"/>
      <c r="L1" s="20"/>
      <c r="M1" s="20"/>
    </row>
    <row r="2" spans="1:13" ht="85.5" customHeight="1" x14ac:dyDescent="0.2">
      <c r="A2" s="119" t="s">
        <v>93</v>
      </c>
      <c r="B2" s="120"/>
      <c r="C2" s="120"/>
      <c r="D2" s="120"/>
      <c r="E2" s="120"/>
      <c r="F2" s="120"/>
      <c r="G2" s="120"/>
      <c r="H2" s="120"/>
      <c r="I2" s="120"/>
      <c r="J2" s="7"/>
      <c r="K2" s="7"/>
      <c r="L2" s="7"/>
      <c r="M2" s="7"/>
    </row>
    <row r="3" spans="1:13" ht="30.95" customHeight="1" x14ac:dyDescent="0.2">
      <c r="A3" s="66"/>
      <c r="B3" s="67"/>
      <c r="C3" s="121" t="s">
        <v>7</v>
      </c>
      <c r="D3" s="122"/>
      <c r="E3" s="123"/>
      <c r="F3" s="129" t="s">
        <v>8</v>
      </c>
      <c r="G3" s="130"/>
      <c r="H3" s="131"/>
      <c r="I3" s="68"/>
      <c r="J3" s="32"/>
      <c r="K3" s="27"/>
      <c r="L3" s="27"/>
      <c r="M3" s="27"/>
    </row>
    <row r="4" spans="1:13" ht="17.25" customHeight="1" x14ac:dyDescent="0.2">
      <c r="A4" s="69"/>
      <c r="B4" s="70"/>
      <c r="C4" s="126">
        <v>46203</v>
      </c>
      <c r="D4" s="127"/>
      <c r="E4" s="128"/>
      <c r="F4" s="132">
        <v>45838</v>
      </c>
      <c r="G4" s="133"/>
      <c r="H4" s="134"/>
      <c r="I4" s="68"/>
      <c r="J4" s="33"/>
      <c r="K4" s="19"/>
      <c r="L4" s="19"/>
      <c r="M4" s="19"/>
    </row>
    <row r="5" spans="1:13" ht="14.45" customHeight="1" x14ac:dyDescent="0.2">
      <c r="A5" s="71"/>
      <c r="B5" s="72"/>
      <c r="C5" s="71"/>
      <c r="D5" s="124" t="s">
        <v>9</v>
      </c>
      <c r="E5" s="125"/>
      <c r="F5" s="71"/>
      <c r="G5" s="124" t="s">
        <v>9</v>
      </c>
      <c r="H5" s="125"/>
      <c r="I5" s="68"/>
      <c r="J5" s="33"/>
      <c r="K5" s="19"/>
      <c r="L5" s="19"/>
      <c r="M5" s="19"/>
    </row>
    <row r="6" spans="1:13" ht="30.6" customHeight="1" x14ac:dyDescent="0.25">
      <c r="A6" s="73" t="s">
        <v>10</v>
      </c>
      <c r="B6" s="74" t="s">
        <v>92</v>
      </c>
      <c r="C6" s="75" t="s">
        <v>11</v>
      </c>
      <c r="D6" s="75" t="s">
        <v>12</v>
      </c>
      <c r="E6" s="75" t="s">
        <v>13</v>
      </c>
      <c r="F6" s="75" t="s">
        <v>11</v>
      </c>
      <c r="G6" s="75" t="s">
        <v>12</v>
      </c>
      <c r="H6" s="75" t="s">
        <v>13</v>
      </c>
      <c r="I6" s="76" t="s">
        <v>14</v>
      </c>
      <c r="J6" s="34"/>
      <c r="K6" s="7"/>
      <c r="L6" s="7"/>
      <c r="M6" s="7"/>
    </row>
    <row r="7" spans="1:13" x14ac:dyDescent="0.2">
      <c r="A7" s="57" t="s">
        <v>127</v>
      </c>
      <c r="B7" s="58" t="s">
        <v>128</v>
      </c>
      <c r="C7" s="59">
        <v>1</v>
      </c>
      <c r="D7" s="60">
        <v>205000</v>
      </c>
      <c r="E7" s="60">
        <v>30287</v>
      </c>
      <c r="F7" s="59">
        <v>1</v>
      </c>
      <c r="G7" s="60">
        <v>205000</v>
      </c>
      <c r="H7" s="60">
        <v>29592</v>
      </c>
      <c r="I7" s="61" t="s">
        <v>129</v>
      </c>
      <c r="J7" s="33"/>
      <c r="K7" s="19"/>
      <c r="L7" s="19"/>
      <c r="M7" s="19"/>
    </row>
    <row r="8" spans="1:13" x14ac:dyDescent="0.2">
      <c r="A8" s="57" t="s">
        <v>130</v>
      </c>
      <c r="B8" s="62" t="s">
        <v>128</v>
      </c>
      <c r="C8" s="59">
        <v>1</v>
      </c>
      <c r="D8" s="60">
        <v>151685</v>
      </c>
      <c r="E8" s="60">
        <v>26208</v>
      </c>
      <c r="F8" s="59">
        <v>1</v>
      </c>
      <c r="G8" s="60">
        <v>147267</v>
      </c>
      <c r="H8" s="60">
        <v>25175</v>
      </c>
      <c r="I8" s="61" t="s">
        <v>131</v>
      </c>
      <c r="J8" s="33"/>
      <c r="K8" s="19"/>
      <c r="L8" s="19"/>
      <c r="M8" s="19"/>
    </row>
    <row r="9" spans="1:13" x14ac:dyDescent="0.2">
      <c r="A9" s="57" t="s">
        <v>132</v>
      </c>
      <c r="B9" s="62" t="s">
        <v>128</v>
      </c>
      <c r="C9" s="59">
        <v>1</v>
      </c>
      <c r="D9" s="60">
        <v>93882</v>
      </c>
      <c r="E9" s="60">
        <v>21786</v>
      </c>
      <c r="F9" s="59">
        <v>1</v>
      </c>
      <c r="G9" s="60">
        <v>91148</v>
      </c>
      <c r="H9" s="60">
        <v>20882</v>
      </c>
      <c r="I9" s="61" t="s">
        <v>131</v>
      </c>
      <c r="J9" s="33"/>
      <c r="K9" s="19"/>
      <c r="L9" s="19"/>
      <c r="M9" s="19"/>
    </row>
    <row r="10" spans="1:13" x14ac:dyDescent="0.2">
      <c r="A10" s="57" t="s">
        <v>133</v>
      </c>
      <c r="B10" s="62" t="s">
        <v>128</v>
      </c>
      <c r="C10" s="59">
        <v>2</v>
      </c>
      <c r="D10" s="60">
        <v>180250</v>
      </c>
      <c r="E10" s="60">
        <v>42998</v>
      </c>
      <c r="F10" s="59">
        <v>2</v>
      </c>
      <c r="G10" s="60">
        <v>175000</v>
      </c>
      <c r="H10" s="60">
        <v>41206</v>
      </c>
      <c r="I10" s="61" t="s">
        <v>131</v>
      </c>
      <c r="J10" s="33"/>
      <c r="K10" s="19"/>
      <c r="L10" s="19"/>
      <c r="M10" s="19"/>
    </row>
    <row r="11" spans="1:13" x14ac:dyDescent="0.2">
      <c r="A11" s="57" t="s">
        <v>134</v>
      </c>
      <c r="B11" s="62" t="s">
        <v>128</v>
      </c>
      <c r="C11" s="59">
        <v>2</v>
      </c>
      <c r="D11" s="60">
        <v>146301</v>
      </c>
      <c r="E11" s="60">
        <v>40401</v>
      </c>
      <c r="F11" s="59">
        <v>2</v>
      </c>
      <c r="G11" s="60">
        <v>142040</v>
      </c>
      <c r="H11" s="60">
        <v>38684</v>
      </c>
      <c r="I11" s="61" t="s">
        <v>131</v>
      </c>
      <c r="J11" s="33"/>
      <c r="K11" s="19"/>
      <c r="L11" s="19"/>
      <c r="M11" s="19"/>
    </row>
    <row r="12" spans="1:13" x14ac:dyDescent="0.2">
      <c r="A12" s="57" t="s">
        <v>135</v>
      </c>
      <c r="B12" s="62" t="s">
        <v>128</v>
      </c>
      <c r="C12" s="59">
        <v>11</v>
      </c>
      <c r="D12" s="60">
        <v>705263</v>
      </c>
      <c r="E12" s="60">
        <v>214602</v>
      </c>
      <c r="F12" s="59">
        <v>11</v>
      </c>
      <c r="G12" s="60">
        <v>684721</v>
      </c>
      <c r="H12" s="60">
        <v>205380</v>
      </c>
      <c r="I12" s="61" t="s">
        <v>131</v>
      </c>
      <c r="J12" s="33"/>
      <c r="K12" s="19"/>
      <c r="L12" s="19"/>
      <c r="M12" s="19"/>
    </row>
    <row r="13" spans="1:13" x14ac:dyDescent="0.2">
      <c r="A13" s="57" t="s">
        <v>136</v>
      </c>
      <c r="B13" s="62" t="s">
        <v>128</v>
      </c>
      <c r="C13" s="59">
        <v>1</v>
      </c>
      <c r="D13" s="60">
        <v>70040</v>
      </c>
      <c r="E13" s="60">
        <v>19962</v>
      </c>
      <c r="F13" s="59">
        <v>1</v>
      </c>
      <c r="G13" s="60">
        <v>68000</v>
      </c>
      <c r="H13" s="60">
        <v>19111</v>
      </c>
      <c r="I13" s="61" t="s">
        <v>131</v>
      </c>
      <c r="J13" s="33"/>
      <c r="K13" s="19"/>
      <c r="L13" s="19"/>
      <c r="M13" s="19"/>
    </row>
    <row r="14" spans="1:13" x14ac:dyDescent="0.2">
      <c r="A14" s="57" t="s">
        <v>137</v>
      </c>
      <c r="B14" s="58" t="s">
        <v>128</v>
      </c>
      <c r="C14" s="59">
        <v>3</v>
      </c>
      <c r="D14" s="60">
        <v>129940</v>
      </c>
      <c r="E14" s="60">
        <v>53753</v>
      </c>
      <c r="F14" s="59">
        <v>3</v>
      </c>
      <c r="G14" s="60">
        <v>126155</v>
      </c>
      <c r="H14" s="60">
        <v>51378</v>
      </c>
      <c r="I14" s="61" t="s">
        <v>131</v>
      </c>
      <c r="J14" s="33"/>
      <c r="K14" s="19"/>
      <c r="L14" s="19"/>
      <c r="M14" s="19"/>
    </row>
    <row r="15" spans="1:13" x14ac:dyDescent="0.2">
      <c r="A15" s="57" t="s">
        <v>138</v>
      </c>
      <c r="B15" s="62" t="s">
        <v>128</v>
      </c>
      <c r="C15" s="59">
        <v>1</v>
      </c>
      <c r="D15" s="60">
        <v>74263</v>
      </c>
      <c r="E15" s="60">
        <v>20285</v>
      </c>
      <c r="F15" s="59">
        <v>1</v>
      </c>
      <c r="G15" s="60">
        <v>72100</v>
      </c>
      <c r="H15" s="60">
        <v>19425</v>
      </c>
      <c r="I15" s="61" t="s">
        <v>131</v>
      </c>
      <c r="J15" s="33"/>
      <c r="K15" s="19"/>
      <c r="L15" s="19"/>
      <c r="M15" s="19"/>
    </row>
    <row r="16" spans="1:13" x14ac:dyDescent="0.2">
      <c r="A16" s="57" t="s">
        <v>139</v>
      </c>
      <c r="B16" s="62" t="s">
        <v>140</v>
      </c>
      <c r="C16" s="59">
        <v>1</v>
      </c>
      <c r="D16" s="60">
        <v>49168</v>
      </c>
      <c r="E16" s="60">
        <v>18365</v>
      </c>
      <c r="F16" s="59">
        <v>1</v>
      </c>
      <c r="G16" s="60">
        <v>47736</v>
      </c>
      <c r="H16" s="60">
        <v>17561</v>
      </c>
      <c r="I16" s="61" t="s">
        <v>131</v>
      </c>
      <c r="J16" s="33"/>
      <c r="K16" s="19"/>
      <c r="L16" s="19"/>
      <c r="M16" s="19"/>
    </row>
    <row r="17" spans="1:13" x14ac:dyDescent="0.2">
      <c r="A17" s="57" t="s">
        <v>141</v>
      </c>
      <c r="B17" s="62" t="s">
        <v>128</v>
      </c>
      <c r="C17" s="59">
        <v>0.8</v>
      </c>
      <c r="D17" s="60">
        <v>56494</v>
      </c>
      <c r="E17" s="60">
        <v>16006</v>
      </c>
      <c r="F17" s="59">
        <v>0.8</v>
      </c>
      <c r="G17" s="60">
        <v>54849</v>
      </c>
      <c r="H17" s="60">
        <v>15323</v>
      </c>
      <c r="I17" s="61" t="s">
        <v>131</v>
      </c>
      <c r="J17" s="33"/>
      <c r="K17" s="19"/>
      <c r="L17" s="19"/>
      <c r="M17" s="19"/>
    </row>
    <row r="18" spans="1:13" x14ac:dyDescent="0.2">
      <c r="A18" s="57" t="s">
        <v>142</v>
      </c>
      <c r="B18" s="62" t="s">
        <v>140</v>
      </c>
      <c r="C18" s="59">
        <v>1</v>
      </c>
      <c r="D18" s="60">
        <v>92700</v>
      </c>
      <c r="E18" s="60">
        <v>21696</v>
      </c>
      <c r="F18" s="59">
        <v>1</v>
      </c>
      <c r="G18" s="60">
        <v>90000</v>
      </c>
      <c r="H18" s="60">
        <v>20794</v>
      </c>
      <c r="I18" s="61" t="s">
        <v>131</v>
      </c>
      <c r="J18" s="33"/>
      <c r="K18" s="19"/>
      <c r="L18" s="19"/>
      <c r="M18" s="19"/>
    </row>
    <row r="19" spans="1:13" x14ac:dyDescent="0.2">
      <c r="A19" s="57" t="s">
        <v>143</v>
      </c>
      <c r="B19" s="62" t="s">
        <v>128</v>
      </c>
      <c r="C19" s="59">
        <v>3</v>
      </c>
      <c r="D19" s="60">
        <v>191205</v>
      </c>
      <c r="E19" s="60">
        <v>58440</v>
      </c>
      <c r="F19" s="59">
        <v>3</v>
      </c>
      <c r="G19" s="60">
        <v>185636</v>
      </c>
      <c r="H19" s="60">
        <v>55928</v>
      </c>
      <c r="I19" s="61" t="s">
        <v>131</v>
      </c>
      <c r="J19" s="33"/>
      <c r="K19" s="19"/>
      <c r="L19" s="19"/>
      <c r="M19" s="19"/>
    </row>
    <row r="20" spans="1:13" x14ac:dyDescent="0.2">
      <c r="A20" s="57" t="s">
        <v>144</v>
      </c>
      <c r="B20" s="63" t="s">
        <v>128</v>
      </c>
      <c r="C20" s="59">
        <v>2</v>
      </c>
      <c r="D20" s="60">
        <v>121540</v>
      </c>
      <c r="E20" s="60">
        <v>38507</v>
      </c>
      <c r="F20" s="59">
        <v>2</v>
      </c>
      <c r="G20" s="60">
        <v>118000</v>
      </c>
      <c r="H20" s="60">
        <v>36845</v>
      </c>
      <c r="I20" s="61" t="s">
        <v>131</v>
      </c>
      <c r="J20" s="33"/>
      <c r="K20" s="19"/>
      <c r="L20" s="19"/>
      <c r="M20" s="19"/>
    </row>
    <row r="21" spans="1:13" x14ac:dyDescent="0.2">
      <c r="A21" s="57" t="s">
        <v>145</v>
      </c>
      <c r="B21" s="62" t="s">
        <v>140</v>
      </c>
      <c r="C21" s="59">
        <v>1</v>
      </c>
      <c r="D21" s="60">
        <v>58005</v>
      </c>
      <c r="E21" s="60">
        <v>19041</v>
      </c>
      <c r="F21" s="59">
        <v>1</v>
      </c>
      <c r="G21" s="60">
        <v>56316</v>
      </c>
      <c r="H21" s="60">
        <v>18217</v>
      </c>
      <c r="I21" s="61" t="s">
        <v>131</v>
      </c>
      <c r="J21" s="33"/>
      <c r="K21" s="19"/>
      <c r="L21" s="19"/>
      <c r="M21" s="19"/>
    </row>
    <row r="22" spans="1:13" x14ac:dyDescent="0.2">
      <c r="A22" s="57" t="s">
        <v>146</v>
      </c>
      <c r="B22" s="62" t="s">
        <v>140</v>
      </c>
      <c r="C22" s="59">
        <v>4.5999999999999996</v>
      </c>
      <c r="D22" s="60">
        <v>215903</v>
      </c>
      <c r="E22" s="60">
        <v>88697</v>
      </c>
      <c r="F22" s="59">
        <v>4.5999999999999996</v>
      </c>
      <c r="G22" s="60">
        <v>209615</v>
      </c>
      <c r="H22" s="60">
        <v>80017</v>
      </c>
      <c r="I22" s="61" t="s">
        <v>131</v>
      </c>
      <c r="J22" s="33"/>
      <c r="K22" s="19"/>
      <c r="L22" s="19"/>
      <c r="M22" s="19"/>
    </row>
    <row r="23" spans="1:13" x14ac:dyDescent="0.2">
      <c r="A23" s="57" t="s">
        <v>147</v>
      </c>
      <c r="B23" s="62" t="s">
        <v>128</v>
      </c>
      <c r="C23" s="59">
        <v>1</v>
      </c>
      <c r="D23" s="60">
        <v>89667</v>
      </c>
      <c r="E23" s="60">
        <v>21464</v>
      </c>
      <c r="F23" s="59">
        <v>1</v>
      </c>
      <c r="G23" s="60">
        <v>87055</v>
      </c>
      <c r="H23" s="60">
        <v>20569</v>
      </c>
      <c r="I23" s="61" t="s">
        <v>131</v>
      </c>
      <c r="J23" s="33"/>
      <c r="K23" s="19"/>
      <c r="L23" s="19"/>
      <c r="M23" s="19"/>
    </row>
    <row r="24" spans="1:13" x14ac:dyDescent="0.2">
      <c r="A24" s="57" t="s">
        <v>148</v>
      </c>
      <c r="B24" s="62" t="s">
        <v>128</v>
      </c>
      <c r="C24" s="59">
        <v>1</v>
      </c>
      <c r="D24" s="60">
        <v>74263</v>
      </c>
      <c r="E24" s="60">
        <v>20285</v>
      </c>
      <c r="F24" s="59">
        <v>1</v>
      </c>
      <c r="G24" s="60">
        <v>72100</v>
      </c>
      <c r="H24" s="60">
        <v>19425</v>
      </c>
      <c r="I24" s="61" t="s">
        <v>131</v>
      </c>
      <c r="J24" s="33"/>
      <c r="K24" s="19"/>
      <c r="L24" s="19"/>
      <c r="M24" s="19"/>
    </row>
    <row r="25" spans="1:13" x14ac:dyDescent="0.2">
      <c r="A25" s="64" t="s">
        <v>149</v>
      </c>
      <c r="B25" s="62" t="s">
        <v>140</v>
      </c>
      <c r="C25" s="65">
        <v>9</v>
      </c>
      <c r="D25" s="65">
        <v>452925</v>
      </c>
      <c r="E25" s="65">
        <v>166089</v>
      </c>
      <c r="F25" s="65">
        <v>9</v>
      </c>
      <c r="G25" s="65">
        <v>439733</v>
      </c>
      <c r="H25" s="65">
        <v>158821</v>
      </c>
      <c r="I25" s="65" t="s">
        <v>131</v>
      </c>
      <c r="J25" s="33"/>
      <c r="K25" s="19"/>
      <c r="L25" s="19"/>
      <c r="M25" s="19"/>
    </row>
    <row r="26" spans="1:13" x14ac:dyDescent="0.2">
      <c r="A26" s="64" t="s">
        <v>150</v>
      </c>
      <c r="B26" s="62" t="s">
        <v>128</v>
      </c>
      <c r="C26" s="65">
        <v>0.65</v>
      </c>
      <c r="D26" s="65">
        <v>22521</v>
      </c>
      <c r="E26" s="65">
        <v>11216</v>
      </c>
      <c r="F26" s="65">
        <v>0.65</v>
      </c>
      <c r="G26" s="65">
        <v>21865</v>
      </c>
      <c r="H26" s="65">
        <v>10714</v>
      </c>
      <c r="I26" s="65" t="s">
        <v>131</v>
      </c>
      <c r="J26" s="33"/>
      <c r="K26" s="19"/>
      <c r="L26" s="19"/>
      <c r="M26" s="19"/>
    </row>
    <row r="27" spans="1:13" x14ac:dyDescent="0.2">
      <c r="A27" s="64" t="s">
        <v>151</v>
      </c>
      <c r="B27" s="62" t="s">
        <v>128</v>
      </c>
      <c r="C27" s="65">
        <v>1</v>
      </c>
      <c r="D27" s="65">
        <v>61504</v>
      </c>
      <c r="E27" s="65">
        <v>19309</v>
      </c>
      <c r="F27" s="65">
        <v>1</v>
      </c>
      <c r="G27" s="65">
        <v>59713</v>
      </c>
      <c r="H27" s="65">
        <v>18477</v>
      </c>
      <c r="I27" s="65" t="s">
        <v>131</v>
      </c>
      <c r="J27" s="33"/>
      <c r="K27" s="19"/>
      <c r="L27" s="19"/>
      <c r="M27" s="19"/>
    </row>
    <row r="28" spans="1:13" x14ac:dyDescent="0.2">
      <c r="A28" s="64" t="s">
        <v>152</v>
      </c>
      <c r="B28" s="62" t="s">
        <v>128</v>
      </c>
      <c r="C28" s="65">
        <v>1.5</v>
      </c>
      <c r="D28" s="65">
        <v>99953</v>
      </c>
      <c r="E28" s="65">
        <v>29553</v>
      </c>
      <c r="F28" s="65">
        <v>1.5</v>
      </c>
      <c r="G28" s="65">
        <v>97042</v>
      </c>
      <c r="H28" s="65">
        <v>28288</v>
      </c>
      <c r="I28" s="65" t="s">
        <v>131</v>
      </c>
      <c r="J28" s="33"/>
      <c r="K28" s="19"/>
      <c r="L28" s="19"/>
      <c r="M28" s="19"/>
    </row>
    <row r="29" spans="1:13" x14ac:dyDescent="0.2">
      <c r="A29" s="64" t="s">
        <v>153</v>
      </c>
      <c r="B29" s="62" t="s">
        <v>128</v>
      </c>
      <c r="C29" s="65">
        <v>2</v>
      </c>
      <c r="D29" s="65">
        <v>136063</v>
      </c>
      <c r="E29" s="65">
        <v>39618</v>
      </c>
      <c r="F29" s="65">
        <v>2</v>
      </c>
      <c r="G29" s="65">
        <v>132100</v>
      </c>
      <c r="H29" s="65">
        <v>37924</v>
      </c>
      <c r="I29" s="65" t="s">
        <v>129</v>
      </c>
      <c r="J29" s="33"/>
      <c r="K29" s="19"/>
      <c r="L29" s="19"/>
      <c r="M29" s="19"/>
    </row>
    <row r="30" spans="1:13" x14ac:dyDescent="0.2">
      <c r="A30" s="64" t="s">
        <v>154</v>
      </c>
      <c r="B30" s="62" t="s">
        <v>128</v>
      </c>
      <c r="C30" s="65">
        <v>3.75</v>
      </c>
      <c r="D30" s="65">
        <v>331604</v>
      </c>
      <c r="E30" s="65">
        <v>80135</v>
      </c>
      <c r="F30" s="65">
        <v>3.75</v>
      </c>
      <c r="G30" s="65">
        <v>321946</v>
      </c>
      <c r="H30" s="65">
        <v>76788</v>
      </c>
      <c r="I30" s="65" t="s">
        <v>129</v>
      </c>
      <c r="J30" s="33"/>
      <c r="K30" s="19"/>
      <c r="L30" s="19"/>
      <c r="M30" s="19"/>
    </row>
    <row r="31" spans="1:13" x14ac:dyDescent="0.2">
      <c r="A31" s="64" t="s">
        <v>155</v>
      </c>
      <c r="B31" s="62" t="s">
        <v>128</v>
      </c>
      <c r="C31" s="65">
        <v>3.6</v>
      </c>
      <c r="D31" s="65">
        <v>226785</v>
      </c>
      <c r="E31" s="65">
        <v>69925</v>
      </c>
      <c r="F31" s="65">
        <v>3.6</v>
      </c>
      <c r="G31" s="65">
        <v>220180</v>
      </c>
      <c r="H31" s="65">
        <v>66916</v>
      </c>
      <c r="I31" s="65" t="s">
        <v>129</v>
      </c>
      <c r="J31" s="33"/>
      <c r="K31" s="19"/>
      <c r="L31" s="19"/>
      <c r="M31" s="19"/>
    </row>
    <row r="32" spans="1:13" x14ac:dyDescent="0.2">
      <c r="A32" s="64" t="s">
        <v>156</v>
      </c>
      <c r="B32" s="62" t="s">
        <v>128</v>
      </c>
      <c r="C32" s="65">
        <v>3</v>
      </c>
      <c r="D32" s="65">
        <v>180260</v>
      </c>
      <c r="E32" s="65">
        <v>57603</v>
      </c>
      <c r="F32" s="65">
        <v>3</v>
      </c>
      <c r="G32" s="65">
        <v>175010</v>
      </c>
      <c r="H32" s="65">
        <v>55115</v>
      </c>
      <c r="I32" s="65" t="s">
        <v>129</v>
      </c>
      <c r="J32" s="33"/>
      <c r="K32" s="19"/>
      <c r="L32" s="19"/>
      <c r="M32" s="19"/>
    </row>
    <row r="33" spans="1:13" x14ac:dyDescent="0.2">
      <c r="A33" s="64" t="s">
        <v>157</v>
      </c>
      <c r="B33" s="62" t="s">
        <v>128</v>
      </c>
      <c r="C33" s="65">
        <v>2</v>
      </c>
      <c r="D33" s="65">
        <v>192023</v>
      </c>
      <c r="E33" s="65">
        <v>43899</v>
      </c>
      <c r="F33" s="65">
        <v>2</v>
      </c>
      <c r="G33" s="65">
        <v>186430</v>
      </c>
      <c r="H33" s="65">
        <v>42080</v>
      </c>
      <c r="I33" s="65" t="s">
        <v>129</v>
      </c>
      <c r="J33" s="33"/>
      <c r="K33" s="19"/>
      <c r="L33" s="19"/>
      <c r="M33" s="19"/>
    </row>
    <row r="34" spans="1:13" x14ac:dyDescent="0.2">
      <c r="A34" s="64" t="s">
        <v>158</v>
      </c>
      <c r="B34" s="62" t="s">
        <v>128</v>
      </c>
      <c r="C34" s="65">
        <v>2</v>
      </c>
      <c r="D34" s="65">
        <v>121055</v>
      </c>
      <c r="E34" s="65">
        <v>38470</v>
      </c>
      <c r="F34" s="65">
        <v>2</v>
      </c>
      <c r="G34" s="65">
        <v>117529</v>
      </c>
      <c r="H34" s="65">
        <v>36809</v>
      </c>
      <c r="I34" s="65" t="s">
        <v>131</v>
      </c>
      <c r="J34" s="33"/>
      <c r="K34" s="19"/>
      <c r="L34" s="19"/>
      <c r="M34" s="19"/>
    </row>
    <row r="35" spans="1:13" x14ac:dyDescent="0.2">
      <c r="A35" s="108" t="s">
        <v>160</v>
      </c>
      <c r="B35" s="62" t="s">
        <v>128</v>
      </c>
      <c r="C35" s="65">
        <v>3</v>
      </c>
      <c r="D35" s="65">
        <v>192887</v>
      </c>
      <c r="E35" s="65">
        <v>58569</v>
      </c>
      <c r="F35" s="65">
        <v>3</v>
      </c>
      <c r="G35" s="65">
        <v>187269</v>
      </c>
      <c r="H35" s="65">
        <v>56053</v>
      </c>
      <c r="I35" s="65" t="s">
        <v>131</v>
      </c>
      <c r="J35" s="33"/>
      <c r="K35" s="19"/>
      <c r="L35" s="19"/>
      <c r="M35" s="19"/>
    </row>
    <row r="36" spans="1:13" x14ac:dyDescent="0.2">
      <c r="A36" s="64" t="s">
        <v>159</v>
      </c>
      <c r="B36" s="62" t="s">
        <v>128</v>
      </c>
      <c r="C36" s="65">
        <v>3</v>
      </c>
      <c r="D36" s="65">
        <v>143581</v>
      </c>
      <c r="E36" s="65">
        <v>54797</v>
      </c>
      <c r="F36" s="65">
        <v>3</v>
      </c>
      <c r="G36" s="65">
        <v>139399</v>
      </c>
      <c r="H36" s="65">
        <v>52391</v>
      </c>
      <c r="I36" s="65" t="s">
        <v>131</v>
      </c>
      <c r="J36" s="33"/>
      <c r="K36" s="19"/>
      <c r="L36" s="19"/>
      <c r="M36" s="19"/>
    </row>
    <row r="37" spans="1:13" x14ac:dyDescent="0.2">
      <c r="A37" s="29"/>
      <c r="B37" s="55">
        <f>COUNTIF(B7:B36, "X")</f>
        <v>5</v>
      </c>
      <c r="C37" s="56">
        <f>SUM(C7:C36)</f>
        <v>72.900000000000006</v>
      </c>
      <c r="D37" s="56">
        <f t="shared" ref="D37:H37" si="0">SUM(D7:D36)</f>
        <v>4866730</v>
      </c>
      <c r="E37" s="56">
        <f t="shared" si="0"/>
        <v>1441966</v>
      </c>
      <c r="F37" s="56">
        <f>SUM(F7:F36)</f>
        <v>72.900000000000006</v>
      </c>
      <c r="G37" s="56">
        <f t="shared" si="0"/>
        <v>4730954</v>
      </c>
      <c r="H37" s="56">
        <f t="shared" si="0"/>
        <v>1375888</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2" t="s">
        <v>161</v>
      </c>
      <c r="B39" s="113"/>
      <c r="C39" s="113"/>
      <c r="D39" s="113"/>
      <c r="E39" s="113"/>
      <c r="F39" s="113"/>
      <c r="G39" s="113"/>
      <c r="H39" s="113"/>
      <c r="I39" s="114"/>
      <c r="J39" s="32"/>
      <c r="K39" s="27"/>
      <c r="L39" s="27"/>
      <c r="M39" s="27"/>
    </row>
    <row r="40" spans="1:13" ht="85.5" customHeight="1" x14ac:dyDescent="0.2">
      <c r="A40" s="115"/>
      <c r="B40" s="116"/>
      <c r="C40" s="116"/>
      <c r="D40" s="116"/>
      <c r="E40" s="116"/>
      <c r="F40" s="116"/>
      <c r="G40" s="116"/>
      <c r="H40" s="116"/>
      <c r="I40" s="117"/>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topLeftCell="A3" workbookViewId="0">
      <selection activeCell="K27" sqref="K27"/>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5" t="s">
        <v>16</v>
      </c>
      <c r="B1" s="135"/>
      <c r="C1" s="135"/>
      <c r="D1" s="135"/>
      <c r="E1" s="135"/>
      <c r="F1" s="135"/>
      <c r="G1" s="3"/>
    </row>
    <row r="2" spans="1:7" ht="18.95" customHeight="1" x14ac:dyDescent="0.2">
      <c r="A2" s="136" t="s">
        <v>17</v>
      </c>
      <c r="B2" s="136"/>
      <c r="C2" s="136"/>
      <c r="D2" s="136"/>
      <c r="E2" s="136"/>
      <c r="F2" s="136"/>
      <c r="G2" s="136"/>
    </row>
    <row r="3" spans="1:7" ht="39" x14ac:dyDescent="0.2">
      <c r="A3" s="40" t="s">
        <v>18</v>
      </c>
      <c r="B3" s="41" t="s">
        <v>19</v>
      </c>
      <c r="C3" s="41" t="s">
        <v>20</v>
      </c>
      <c r="D3" s="43" t="s">
        <v>95</v>
      </c>
      <c r="E3" s="43" t="s">
        <v>96</v>
      </c>
      <c r="F3" s="44" t="s">
        <v>21</v>
      </c>
      <c r="G3" s="42" t="s">
        <v>94</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3" t="s">
        <v>162</v>
      </c>
      <c r="B6" s="83" t="s">
        <v>163</v>
      </c>
      <c r="C6" s="84">
        <v>14113</v>
      </c>
      <c r="D6" s="83" t="s">
        <v>173</v>
      </c>
      <c r="E6" s="83" t="s">
        <v>175</v>
      </c>
      <c r="F6" s="84">
        <v>184</v>
      </c>
      <c r="G6" s="85">
        <v>117</v>
      </c>
    </row>
    <row r="7" spans="1:7" ht="12.95" customHeight="1" x14ac:dyDescent="0.2">
      <c r="A7" s="83"/>
      <c r="B7" s="83" t="s">
        <v>164</v>
      </c>
      <c r="C7" s="84"/>
      <c r="D7" s="83"/>
      <c r="E7" s="83"/>
      <c r="F7" s="84"/>
      <c r="G7" s="85"/>
    </row>
    <row r="8" spans="1:7" ht="12.95" customHeight="1" x14ac:dyDescent="0.2">
      <c r="A8" s="83" t="s">
        <v>170</v>
      </c>
      <c r="B8" s="83" t="s">
        <v>165</v>
      </c>
      <c r="C8" s="84">
        <v>14113</v>
      </c>
      <c r="D8" s="83" t="s">
        <v>173</v>
      </c>
      <c r="E8" s="83" t="s">
        <v>175</v>
      </c>
      <c r="F8" s="84">
        <v>134</v>
      </c>
      <c r="G8" s="85">
        <v>124</v>
      </c>
    </row>
    <row r="9" spans="1:7" ht="12.95" customHeight="1" x14ac:dyDescent="0.2">
      <c r="A9" s="83"/>
      <c r="B9" s="83" t="s">
        <v>166</v>
      </c>
      <c r="C9" s="84"/>
      <c r="D9" s="83"/>
      <c r="E9" s="83"/>
      <c r="F9" s="84"/>
      <c r="G9" s="85"/>
    </row>
    <row r="10" spans="1:7" ht="12.95" customHeight="1" x14ac:dyDescent="0.2">
      <c r="A10" s="83" t="s">
        <v>171</v>
      </c>
      <c r="B10" s="83" t="s">
        <v>167</v>
      </c>
      <c r="C10" s="84">
        <v>14113</v>
      </c>
      <c r="D10" s="83" t="s">
        <v>173</v>
      </c>
      <c r="E10" s="83" t="s">
        <v>175</v>
      </c>
      <c r="F10" s="84">
        <v>124</v>
      </c>
      <c r="G10" s="85">
        <v>19</v>
      </c>
    </row>
    <row r="11" spans="1:7" ht="12.95" customHeight="1" x14ac:dyDescent="0.2">
      <c r="A11" s="83"/>
      <c r="B11" s="83" t="s">
        <v>168</v>
      </c>
      <c r="C11" s="84"/>
      <c r="D11" s="83"/>
      <c r="E11" s="83"/>
      <c r="F11" s="84"/>
      <c r="G11" s="85"/>
    </row>
    <row r="12" spans="1:7" ht="12.95" customHeight="1" x14ac:dyDescent="0.2">
      <c r="A12" s="83" t="s">
        <v>172</v>
      </c>
      <c r="B12" s="83" t="s">
        <v>169</v>
      </c>
      <c r="C12" s="84">
        <v>1061</v>
      </c>
      <c r="D12" s="83" t="s">
        <v>174</v>
      </c>
      <c r="E12" s="83" t="s">
        <v>176</v>
      </c>
      <c r="F12" s="84">
        <v>96</v>
      </c>
      <c r="G12" s="85">
        <v>87</v>
      </c>
    </row>
    <row r="13" spans="1:7" ht="12.95" customHeight="1" x14ac:dyDescent="0.2">
      <c r="A13" s="83"/>
      <c r="B13" s="83"/>
      <c r="C13" s="84"/>
      <c r="D13" s="83"/>
      <c r="E13" s="83" t="s">
        <v>177</v>
      </c>
      <c r="F13" s="84"/>
      <c r="G13" s="85"/>
    </row>
    <row r="14" spans="1:7" ht="12.95" customHeight="1" x14ac:dyDescent="0.2">
      <c r="A14" s="83"/>
      <c r="B14" s="83"/>
      <c r="C14" s="84"/>
      <c r="D14" s="83"/>
      <c r="E14" s="83"/>
      <c r="F14" s="84"/>
      <c r="G14" s="85"/>
    </row>
    <row r="15" spans="1:7" ht="12.95" customHeight="1" x14ac:dyDescent="0.2">
      <c r="A15" s="83"/>
      <c r="B15" s="83" t="s">
        <v>200</v>
      </c>
      <c r="C15" s="84"/>
      <c r="D15" s="83"/>
      <c r="E15" s="83"/>
      <c r="F15" s="84"/>
      <c r="G15" s="85"/>
    </row>
    <row r="16" spans="1:7" ht="12.95" customHeight="1" x14ac:dyDescent="0.2">
      <c r="A16" s="83"/>
      <c r="B16" s="83" t="s">
        <v>201</v>
      </c>
      <c r="C16" s="84"/>
      <c r="D16" s="83"/>
      <c r="E16" s="83"/>
      <c r="F16" s="84"/>
      <c r="G16" s="85"/>
    </row>
    <row r="17" spans="1:7" ht="12.95" customHeight="1" x14ac:dyDescent="0.2">
      <c r="A17" s="83"/>
      <c r="B17" s="83"/>
      <c r="C17" s="84"/>
      <c r="D17" s="83"/>
      <c r="E17" s="83"/>
      <c r="F17" s="84"/>
      <c r="G17" s="85"/>
    </row>
    <row r="18" spans="1:7" x14ac:dyDescent="0.2">
      <c r="A18" s="86"/>
      <c r="B18" s="86"/>
      <c r="C18" s="86"/>
      <c r="D18" s="86"/>
      <c r="E18" s="86"/>
      <c r="F18" s="86"/>
      <c r="G18" s="82"/>
    </row>
    <row r="19" spans="1:7" x14ac:dyDescent="0.2">
      <c r="A19" s="86"/>
      <c r="B19" s="86"/>
      <c r="C19" s="86"/>
      <c r="D19" s="86"/>
      <c r="E19" s="86"/>
      <c r="F19" s="86"/>
      <c r="G19" s="82"/>
    </row>
    <row r="20" spans="1:7" x14ac:dyDescent="0.2">
      <c r="A20" s="86"/>
      <c r="B20" s="86"/>
      <c r="C20" s="86"/>
      <c r="D20" s="86"/>
      <c r="E20" s="86"/>
      <c r="F20" s="86"/>
      <c r="G20" s="82"/>
    </row>
    <row r="21" spans="1:7" x14ac:dyDescent="0.2">
      <c r="A21" s="86"/>
      <c r="B21" s="86"/>
      <c r="C21" s="86"/>
      <c r="D21" s="86"/>
      <c r="E21" s="86"/>
      <c r="F21" s="86"/>
      <c r="G21" s="82"/>
    </row>
    <row r="22" spans="1:7" x14ac:dyDescent="0.2">
      <c r="A22" s="86"/>
      <c r="B22" s="86"/>
      <c r="C22" s="86"/>
      <c r="D22" s="86"/>
      <c r="E22" s="86"/>
      <c r="F22" s="86"/>
      <c r="G22" s="82"/>
    </row>
    <row r="23" spans="1:7" x14ac:dyDescent="0.2">
      <c r="A23" s="86"/>
      <c r="B23" s="86"/>
      <c r="C23" s="86"/>
      <c r="D23" s="86"/>
      <c r="E23" s="86"/>
      <c r="F23" s="86"/>
      <c r="G23" s="82"/>
    </row>
    <row r="24" spans="1:7" x14ac:dyDescent="0.2">
      <c r="A24" s="86"/>
      <c r="B24" s="86"/>
      <c r="C24" s="86"/>
      <c r="D24" s="86"/>
      <c r="E24" s="86"/>
      <c r="F24" s="86"/>
      <c r="G24" s="82"/>
    </row>
    <row r="25" spans="1:7" x14ac:dyDescent="0.2">
      <c r="A25" s="87"/>
      <c r="B25" s="87"/>
      <c r="C25" s="87"/>
      <c r="D25" s="87"/>
      <c r="E25" s="87"/>
      <c r="F25" s="86"/>
      <c r="G25" s="82"/>
    </row>
    <row r="26" spans="1:7" ht="15.75" x14ac:dyDescent="0.2">
      <c r="A26" s="146" t="s">
        <v>30</v>
      </c>
      <c r="B26" s="147"/>
      <c r="C26" s="147"/>
      <c r="D26" s="147"/>
      <c r="E26" s="46"/>
      <c r="F26" s="152">
        <v>492</v>
      </c>
      <c r="G26" s="153"/>
    </row>
    <row r="27" spans="1:7" ht="15.75" x14ac:dyDescent="0.2">
      <c r="A27" s="148" t="s">
        <v>178</v>
      </c>
      <c r="B27" s="149"/>
      <c r="C27" s="149"/>
      <c r="D27" s="149"/>
      <c r="E27" s="47"/>
      <c r="F27" s="150">
        <v>347</v>
      </c>
      <c r="G27" s="151"/>
    </row>
    <row r="28" spans="1:7" ht="15.75" x14ac:dyDescent="0.2">
      <c r="A28" s="137" t="s">
        <v>31</v>
      </c>
      <c r="B28" s="138"/>
      <c r="C28" s="138"/>
      <c r="D28" s="138"/>
      <c r="E28" s="45"/>
      <c r="F28" s="144">
        <v>322</v>
      </c>
      <c r="G28" s="145"/>
    </row>
    <row r="29" spans="1:7" x14ac:dyDescent="0.2">
      <c r="A29" s="139" t="s">
        <v>32</v>
      </c>
      <c r="B29" s="139"/>
      <c r="C29" s="139"/>
      <c r="D29" s="139"/>
      <c r="E29" s="139"/>
      <c r="F29" s="140"/>
      <c r="G29" s="140"/>
    </row>
    <row r="30" spans="1:7" ht="86.45" customHeight="1" x14ac:dyDescent="0.2">
      <c r="A30" s="141" t="s">
        <v>199</v>
      </c>
      <c r="B30" s="142"/>
      <c r="C30" s="142"/>
      <c r="D30" s="142"/>
      <c r="E30" s="142"/>
      <c r="F30" s="142"/>
      <c r="G30" s="143"/>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B7" sqref="B7"/>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6" t="s">
        <v>91</v>
      </c>
      <c r="B1" s="157"/>
      <c r="C1" s="15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4" t="s">
        <v>89</v>
      </c>
      <c r="C2" s="155"/>
      <c r="D2" s="22"/>
    </row>
    <row r="3" spans="1:51" ht="15" x14ac:dyDescent="0.2">
      <c r="A3" s="15" t="s">
        <v>52</v>
      </c>
      <c r="B3" s="24" t="s">
        <v>33</v>
      </c>
      <c r="C3" s="24" t="s">
        <v>34</v>
      </c>
      <c r="D3" s="22"/>
    </row>
    <row r="4" spans="1:51" ht="15" x14ac:dyDescent="0.2">
      <c r="A4" s="14" t="s">
        <v>35</v>
      </c>
      <c r="B4" s="88">
        <v>98168</v>
      </c>
      <c r="C4" s="92">
        <f t="shared" ref="C4:C9" si="0">B4/$B$40</f>
        <v>0.51452082077622574</v>
      </c>
      <c r="D4" s="22"/>
    </row>
    <row r="5" spans="1:51" ht="15" x14ac:dyDescent="0.2">
      <c r="A5" s="14" t="s">
        <v>36</v>
      </c>
      <c r="B5" s="88"/>
      <c r="C5" s="92">
        <f t="shared" si="0"/>
        <v>0</v>
      </c>
      <c r="D5" s="22"/>
    </row>
    <row r="6" spans="1:51" ht="15" x14ac:dyDescent="0.2">
      <c r="A6" s="14" t="s">
        <v>37</v>
      </c>
      <c r="B6" s="88">
        <v>92627</v>
      </c>
      <c r="C6" s="92">
        <f t="shared" si="0"/>
        <v>0.4854791792237742</v>
      </c>
      <c r="D6" s="22"/>
    </row>
    <row r="7" spans="1:51" ht="15" x14ac:dyDescent="0.2">
      <c r="A7" s="14" t="s">
        <v>38</v>
      </c>
      <c r="B7" s="88"/>
      <c r="C7" s="92">
        <f t="shared" si="0"/>
        <v>0</v>
      </c>
      <c r="D7" s="22"/>
    </row>
    <row r="8" spans="1:51" ht="15" x14ac:dyDescent="0.2">
      <c r="A8" s="14" t="s">
        <v>39</v>
      </c>
      <c r="B8" s="88"/>
      <c r="C8" s="92">
        <f t="shared" si="0"/>
        <v>0</v>
      </c>
      <c r="D8" s="22"/>
    </row>
    <row r="9" spans="1:51" ht="15" x14ac:dyDescent="0.2">
      <c r="A9" s="14" t="s">
        <v>40</v>
      </c>
      <c r="B9" s="88"/>
      <c r="C9" s="92">
        <f t="shared" si="0"/>
        <v>0</v>
      </c>
      <c r="D9" s="22"/>
    </row>
    <row r="10" spans="1:51" ht="15" x14ac:dyDescent="0.2">
      <c r="A10" s="13" t="s">
        <v>53</v>
      </c>
      <c r="B10" s="17">
        <f>SUM(B4:B9)</f>
        <v>190795</v>
      </c>
      <c r="C10" s="93">
        <f>SUM(C4:C9)</f>
        <v>1</v>
      </c>
      <c r="D10" s="22"/>
    </row>
    <row r="11" spans="1:51" ht="15" x14ac:dyDescent="0.2">
      <c r="A11" s="14" t="s">
        <v>41</v>
      </c>
      <c r="B11" s="88"/>
      <c r="C11" s="92">
        <f t="shared" ref="C11:C25" si="1">B11/$B$40</f>
        <v>0</v>
      </c>
      <c r="D11" s="22"/>
    </row>
    <row r="12" spans="1:51" ht="15" x14ac:dyDescent="0.2">
      <c r="A12" s="23" t="s">
        <v>86</v>
      </c>
      <c r="B12" s="89"/>
      <c r="C12" s="92">
        <f t="shared" si="1"/>
        <v>0</v>
      </c>
      <c r="D12" s="22"/>
    </row>
    <row r="13" spans="1:51" ht="15" x14ac:dyDescent="0.2">
      <c r="A13" s="14" t="s">
        <v>42</v>
      </c>
      <c r="B13" s="88"/>
      <c r="C13" s="92">
        <f t="shared" si="1"/>
        <v>0</v>
      </c>
      <c r="D13" s="22"/>
    </row>
    <row r="14" spans="1:51" ht="30" x14ac:dyDescent="0.2">
      <c r="A14" s="95" t="s">
        <v>54</v>
      </c>
      <c r="B14" s="89"/>
      <c r="C14" s="92">
        <f t="shared" si="1"/>
        <v>0</v>
      </c>
      <c r="D14" s="22"/>
    </row>
    <row r="15" spans="1:51" ht="30" x14ac:dyDescent="0.2">
      <c r="A15" s="95" t="s">
        <v>54</v>
      </c>
      <c r="B15" s="89"/>
      <c r="C15" s="92">
        <f t="shared" si="1"/>
        <v>0</v>
      </c>
      <c r="D15" s="22"/>
    </row>
    <row r="16" spans="1:51" ht="30" x14ac:dyDescent="0.2">
      <c r="A16" s="95" t="s">
        <v>54</v>
      </c>
      <c r="B16" s="89"/>
      <c r="C16" s="92">
        <f t="shared" si="1"/>
        <v>0</v>
      </c>
      <c r="D16" s="22"/>
    </row>
    <row r="17" spans="1:4" ht="15" x14ac:dyDescent="0.2">
      <c r="A17" s="23" t="s">
        <v>87</v>
      </c>
      <c r="B17" s="89"/>
      <c r="C17" s="92">
        <f t="shared" si="1"/>
        <v>0</v>
      </c>
      <c r="D17" s="22"/>
    </row>
    <row r="18" spans="1:4" ht="15" x14ac:dyDescent="0.2">
      <c r="A18" s="14" t="s">
        <v>43</v>
      </c>
      <c r="B18" s="89"/>
      <c r="C18" s="92">
        <f t="shared" si="1"/>
        <v>0</v>
      </c>
      <c r="D18" s="22"/>
    </row>
    <row r="19" spans="1:4" ht="15" x14ac:dyDescent="0.2">
      <c r="A19" s="14" t="s">
        <v>55</v>
      </c>
      <c r="B19" s="88"/>
      <c r="C19" s="92">
        <f t="shared" si="1"/>
        <v>0</v>
      </c>
      <c r="D19" s="22"/>
    </row>
    <row r="20" spans="1:4" ht="15" x14ac:dyDescent="0.2">
      <c r="A20" s="14" t="s">
        <v>44</v>
      </c>
      <c r="B20" s="88"/>
      <c r="C20" s="92">
        <f t="shared" si="1"/>
        <v>0</v>
      </c>
      <c r="D20" s="22"/>
    </row>
    <row r="21" spans="1:4" ht="15" x14ac:dyDescent="0.2">
      <c r="A21" s="14" t="s">
        <v>45</v>
      </c>
      <c r="B21" s="88"/>
      <c r="C21" s="92">
        <f t="shared" si="1"/>
        <v>0</v>
      </c>
      <c r="D21" s="22"/>
    </row>
    <row r="22" spans="1:4" ht="15" x14ac:dyDescent="0.2">
      <c r="A22" s="14" t="s">
        <v>46</v>
      </c>
      <c r="B22" s="89"/>
      <c r="C22" s="92">
        <f t="shared" si="1"/>
        <v>0</v>
      </c>
      <c r="D22" s="22"/>
    </row>
    <row r="23" spans="1:4" ht="15" x14ac:dyDescent="0.2">
      <c r="A23" s="23" t="s">
        <v>90</v>
      </c>
      <c r="B23" s="88"/>
      <c r="C23" s="92">
        <f t="shared" si="1"/>
        <v>0</v>
      </c>
      <c r="D23" s="22"/>
    </row>
    <row r="24" spans="1:4" ht="30" x14ac:dyDescent="0.2">
      <c r="A24" s="14" t="s">
        <v>57</v>
      </c>
      <c r="B24" s="89"/>
      <c r="C24" s="92">
        <f t="shared" si="1"/>
        <v>0</v>
      </c>
      <c r="D24" s="22"/>
    </row>
    <row r="25" spans="1:4" ht="30" x14ac:dyDescent="0.2">
      <c r="A25" s="14" t="s">
        <v>58</v>
      </c>
      <c r="B25" s="89"/>
      <c r="C25" s="92">
        <f t="shared" si="1"/>
        <v>0</v>
      </c>
      <c r="D25" s="22"/>
    </row>
    <row r="26" spans="1:4" ht="15" x14ac:dyDescent="0.2">
      <c r="A26" s="13" t="s">
        <v>47</v>
      </c>
      <c r="B26" s="16"/>
      <c r="C26" s="94"/>
      <c r="D26" s="22"/>
    </row>
    <row r="27" spans="1:4" x14ac:dyDescent="0.2">
      <c r="A27" s="11" t="s">
        <v>61</v>
      </c>
      <c r="B27" s="88"/>
      <c r="C27" s="92">
        <f>B27/$B$40</f>
        <v>0</v>
      </c>
      <c r="D27" s="22"/>
    </row>
    <row r="28" spans="1:4" x14ac:dyDescent="0.2">
      <c r="A28" s="11" t="s">
        <v>62</v>
      </c>
      <c r="B28" s="88"/>
      <c r="C28" s="92">
        <f t="shared" ref="C28:C39" si="2">B28/$B$40</f>
        <v>0</v>
      </c>
      <c r="D28" s="22"/>
    </row>
    <row r="29" spans="1:4" x14ac:dyDescent="0.2">
      <c r="A29" s="11" t="s">
        <v>63</v>
      </c>
      <c r="B29" s="88"/>
      <c r="C29" s="92">
        <f t="shared" si="2"/>
        <v>0</v>
      </c>
      <c r="D29" s="22"/>
    </row>
    <row r="30" spans="1:4" x14ac:dyDescent="0.2">
      <c r="A30" s="11" t="s">
        <v>64</v>
      </c>
      <c r="B30" s="105"/>
      <c r="C30" s="92">
        <f t="shared" si="2"/>
        <v>0</v>
      </c>
      <c r="D30" s="22"/>
    </row>
    <row r="31" spans="1:4" x14ac:dyDescent="0.2">
      <c r="A31" s="11" t="s">
        <v>65</v>
      </c>
      <c r="B31" s="105"/>
      <c r="C31" s="92">
        <f t="shared" si="2"/>
        <v>0</v>
      </c>
      <c r="D31" s="22"/>
    </row>
    <row r="32" spans="1:4" x14ac:dyDescent="0.2">
      <c r="A32" s="11" t="s">
        <v>66</v>
      </c>
      <c r="B32" s="105"/>
      <c r="C32" s="92">
        <f t="shared" si="2"/>
        <v>0</v>
      </c>
      <c r="D32" s="22"/>
    </row>
    <row r="33" spans="1:4" x14ac:dyDescent="0.2">
      <c r="A33" s="11" t="s">
        <v>67</v>
      </c>
      <c r="B33" s="105"/>
      <c r="C33" s="92">
        <f t="shared" si="2"/>
        <v>0</v>
      </c>
      <c r="D33" s="22"/>
    </row>
    <row r="34" spans="1:4" x14ac:dyDescent="0.2">
      <c r="A34" s="11" t="s">
        <v>68</v>
      </c>
      <c r="B34" s="105"/>
      <c r="C34" s="92">
        <f t="shared" si="2"/>
        <v>0</v>
      </c>
      <c r="D34" s="22"/>
    </row>
    <row r="35" spans="1:4" x14ac:dyDescent="0.2">
      <c r="A35" s="86"/>
      <c r="B35" s="106"/>
      <c r="C35" s="92">
        <f t="shared" si="2"/>
        <v>0</v>
      </c>
      <c r="D35" s="22"/>
    </row>
    <row r="36" spans="1:4" x14ac:dyDescent="0.2">
      <c r="A36" s="86"/>
      <c r="B36" s="106"/>
      <c r="C36" s="92">
        <f t="shared" si="2"/>
        <v>0</v>
      </c>
      <c r="D36" s="22"/>
    </row>
    <row r="37" spans="1:4" x14ac:dyDescent="0.2">
      <c r="A37" s="86"/>
      <c r="B37" s="106"/>
      <c r="C37" s="92">
        <f t="shared" si="2"/>
        <v>0</v>
      </c>
      <c r="D37" s="22"/>
    </row>
    <row r="38" spans="1:4" x14ac:dyDescent="0.2">
      <c r="A38" s="86"/>
      <c r="B38" s="106"/>
      <c r="C38" s="92">
        <f t="shared" si="2"/>
        <v>0</v>
      </c>
      <c r="D38" s="22"/>
    </row>
    <row r="39" spans="1:4" x14ac:dyDescent="0.2">
      <c r="A39" s="86"/>
      <c r="B39" s="106"/>
      <c r="C39" s="92">
        <f t="shared" si="2"/>
        <v>0</v>
      </c>
      <c r="D39" s="22"/>
    </row>
    <row r="40" spans="1:4" ht="15" x14ac:dyDescent="0.2">
      <c r="A40" s="10" t="s">
        <v>69</v>
      </c>
      <c r="B40" s="90">
        <f>SUM(B11:B39)+B10</f>
        <v>190795</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workbookViewId="0">
      <selection activeCell="B12" sqref="B12"/>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8" t="s">
        <v>83</v>
      </c>
      <c r="B1" s="158"/>
      <c r="C1" s="158"/>
      <c r="D1" s="158"/>
      <c r="E1" s="158"/>
    </row>
    <row r="2" spans="1:17" ht="13.5" customHeight="1" x14ac:dyDescent="0.2">
      <c r="A2" s="159" t="s">
        <v>84</v>
      </c>
      <c r="B2" s="159"/>
      <c r="C2" s="159"/>
      <c r="D2" s="159"/>
      <c r="E2" s="159"/>
      <c r="F2" s="20"/>
      <c r="G2" s="20"/>
      <c r="H2" s="20"/>
      <c r="I2" s="20"/>
    </row>
    <row r="3" spans="1:17" ht="17.100000000000001" customHeight="1" x14ac:dyDescent="0.35">
      <c r="A3" s="157" t="s">
        <v>85</v>
      </c>
      <c r="B3" s="157"/>
      <c r="C3" s="157"/>
      <c r="D3" s="157"/>
      <c r="E3" s="157"/>
      <c r="F3" s="19"/>
      <c r="G3" s="5"/>
      <c r="H3" s="5"/>
      <c r="I3" s="5"/>
      <c r="N3" s="21"/>
      <c r="O3" s="21"/>
      <c r="P3" s="21"/>
      <c r="Q3" s="21"/>
    </row>
    <row r="4" spans="1:17" ht="30.6" customHeight="1" x14ac:dyDescent="0.2">
      <c r="A4" s="15" t="s">
        <v>48</v>
      </c>
      <c r="B4" s="164" t="s">
        <v>49</v>
      </c>
      <c r="C4" s="165"/>
      <c r="D4" s="160" t="s">
        <v>50</v>
      </c>
      <c r="E4" s="161"/>
      <c r="F4" s="22"/>
      <c r="J4" s="21"/>
      <c r="K4" s="21"/>
      <c r="L4" s="21"/>
      <c r="M4" s="21"/>
    </row>
    <row r="5" spans="1:17" ht="33.75" customHeight="1" x14ac:dyDescent="0.2">
      <c r="A5" s="15" t="s">
        <v>51</v>
      </c>
      <c r="B5" s="166" t="s">
        <v>180</v>
      </c>
      <c r="C5" s="167"/>
      <c r="D5" s="162" t="s">
        <v>179</v>
      </c>
      <c r="E5" s="163"/>
      <c r="F5" s="22"/>
      <c r="J5" s="21"/>
      <c r="K5" s="21"/>
      <c r="L5" s="21"/>
      <c r="M5" s="21"/>
    </row>
    <row r="6" spans="1:17" ht="14.45" customHeight="1" x14ac:dyDescent="0.2">
      <c r="A6" s="15" t="s">
        <v>52</v>
      </c>
      <c r="B6" s="52" t="s">
        <v>33</v>
      </c>
      <c r="C6" s="53" t="s">
        <v>34</v>
      </c>
      <c r="D6" s="52" t="s">
        <v>33</v>
      </c>
      <c r="E6" s="54" t="s">
        <v>34</v>
      </c>
      <c r="F6" s="22"/>
      <c r="M6" s="21"/>
      <c r="N6" s="21"/>
      <c r="O6" s="21"/>
      <c r="P6" s="21"/>
    </row>
    <row r="7" spans="1:17" ht="14.45" customHeight="1" x14ac:dyDescent="0.2">
      <c r="A7" s="14" t="s">
        <v>35</v>
      </c>
      <c r="B7" s="88">
        <v>3594995</v>
      </c>
      <c r="C7" s="92">
        <f t="shared" ref="C7:C12" si="0">B7/$B$45</f>
        <v>0.43561461612059865</v>
      </c>
      <c r="D7" s="88">
        <v>3490288</v>
      </c>
      <c r="E7" s="92">
        <f t="shared" ref="E7:E12" si="1">D7/$D$45</f>
        <v>0.43304385478967156</v>
      </c>
      <c r="F7" s="22"/>
      <c r="M7" s="21"/>
      <c r="N7" s="21"/>
      <c r="O7" s="21"/>
      <c r="P7" s="21"/>
    </row>
    <row r="8" spans="1:17" ht="14.45" customHeight="1" x14ac:dyDescent="0.2">
      <c r="A8" s="14" t="s">
        <v>36</v>
      </c>
      <c r="B8" s="88">
        <v>275018</v>
      </c>
      <c r="C8" s="92">
        <f t="shared" si="0"/>
        <v>3.3324625067977787E-2</v>
      </c>
      <c r="D8" s="88">
        <v>267010</v>
      </c>
      <c r="E8" s="92">
        <f t="shared" si="1"/>
        <v>3.3128223134420487E-2</v>
      </c>
      <c r="F8" s="22"/>
      <c r="M8" s="21"/>
      <c r="N8" s="21"/>
      <c r="O8" s="21"/>
      <c r="P8" s="21"/>
    </row>
    <row r="9" spans="1:17" ht="14.45" customHeight="1" x14ac:dyDescent="0.2">
      <c r="A9" s="14" t="s">
        <v>37</v>
      </c>
      <c r="B9" s="88">
        <v>845481</v>
      </c>
      <c r="C9" s="92">
        <f t="shared" si="0"/>
        <v>0.10244906634147193</v>
      </c>
      <c r="D9" s="88">
        <v>800463</v>
      </c>
      <c r="E9" s="92">
        <f t="shared" si="1"/>
        <v>9.9314321092272298E-2</v>
      </c>
      <c r="F9" s="22"/>
      <c r="M9" s="21"/>
      <c r="N9" s="21"/>
      <c r="O9" s="21"/>
      <c r="P9" s="21"/>
    </row>
    <row r="10" spans="1:17" ht="14.45" customHeight="1" x14ac:dyDescent="0.2">
      <c r="A10" s="14" t="s">
        <v>38</v>
      </c>
      <c r="B10" s="88">
        <v>1271735</v>
      </c>
      <c r="C10" s="92">
        <f t="shared" si="0"/>
        <v>0.15409933917352583</v>
      </c>
      <c r="D10" s="88">
        <v>1240666</v>
      </c>
      <c r="E10" s="92">
        <f t="shared" si="1"/>
        <v>0.15393078942095401</v>
      </c>
      <c r="F10" s="22"/>
      <c r="M10" s="21"/>
      <c r="N10" s="21"/>
      <c r="O10" s="21"/>
      <c r="P10" s="21"/>
    </row>
    <row r="11" spans="1:17" ht="14.45" customHeight="1" x14ac:dyDescent="0.2">
      <c r="A11" s="14" t="s">
        <v>39</v>
      </c>
      <c r="B11" s="88">
        <v>97289</v>
      </c>
      <c r="C11" s="92">
        <f t="shared" si="0"/>
        <v>1.178875363881088E-2</v>
      </c>
      <c r="D11" s="88">
        <v>94912</v>
      </c>
      <c r="E11" s="92">
        <f t="shared" si="1"/>
        <v>1.1775835789424056E-2</v>
      </c>
      <c r="F11" s="22"/>
      <c r="M11" s="21"/>
      <c r="N11" s="21"/>
      <c r="O11" s="21"/>
      <c r="P11" s="21"/>
    </row>
    <row r="12" spans="1:17" ht="14.45" customHeight="1" x14ac:dyDescent="0.2">
      <c r="A12" s="14" t="s">
        <v>40</v>
      </c>
      <c r="B12" s="88">
        <v>224178</v>
      </c>
      <c r="C12" s="92">
        <f t="shared" si="0"/>
        <v>2.7164213973227658E-2</v>
      </c>
      <c r="D12" s="88">
        <v>213503</v>
      </c>
      <c r="E12" s="92">
        <f t="shared" si="1"/>
        <v>2.6489551042538396E-2</v>
      </c>
      <c r="F12" s="22"/>
      <c r="M12" s="21"/>
      <c r="N12" s="21"/>
      <c r="O12" s="21"/>
      <c r="P12" s="21"/>
    </row>
    <row r="13" spans="1:17" ht="14.45" customHeight="1" x14ac:dyDescent="0.2">
      <c r="A13" s="13" t="s">
        <v>53</v>
      </c>
      <c r="B13" s="97">
        <f>SUM(B7:B12)</f>
        <v>6308696</v>
      </c>
      <c r="C13" s="93">
        <f>SUM(C7:C12)</f>
        <v>0.76444061431561272</v>
      </c>
      <c r="D13" s="97">
        <f>SUM(D7:D12)</f>
        <v>6106842</v>
      </c>
      <c r="E13" s="96">
        <f>SUM(E7:E12)</f>
        <v>0.75768257526928084</v>
      </c>
      <c r="F13" s="22"/>
      <c r="M13" s="21"/>
      <c r="N13" s="21"/>
      <c r="O13" s="21"/>
      <c r="P13" s="21"/>
    </row>
    <row r="14" spans="1:17" ht="14.45" customHeight="1" x14ac:dyDescent="0.2">
      <c r="A14" s="14" t="s">
        <v>41</v>
      </c>
      <c r="B14" s="88">
        <v>30000</v>
      </c>
      <c r="C14" s="92">
        <f>B14/$B$45</f>
        <v>3.6351757050059764E-3</v>
      </c>
      <c r="D14" s="88">
        <v>29468</v>
      </c>
      <c r="E14" s="92">
        <f>D14/$D$45</f>
        <v>3.656127033912973E-3</v>
      </c>
      <c r="F14" s="22"/>
      <c r="M14" s="21"/>
      <c r="N14" s="21"/>
      <c r="O14" s="21"/>
      <c r="P14" s="21"/>
    </row>
    <row r="15" spans="1:17" ht="14.45" customHeight="1" x14ac:dyDescent="0.2">
      <c r="A15" s="23" t="s">
        <v>86</v>
      </c>
      <c r="B15" s="89">
        <v>45000</v>
      </c>
      <c r="C15" s="92">
        <f>B15/$B$45</f>
        <v>5.4527635575089646E-3</v>
      </c>
      <c r="D15" s="89">
        <v>43000</v>
      </c>
      <c r="E15" s="92">
        <f>D15/$D$45</f>
        <v>5.335057094416242E-3</v>
      </c>
      <c r="F15" s="22"/>
      <c r="M15" s="21"/>
      <c r="N15" s="21"/>
      <c r="O15" s="21"/>
      <c r="P15" s="21"/>
    </row>
    <row r="16" spans="1:17" ht="14.45" customHeight="1" x14ac:dyDescent="0.2">
      <c r="A16" s="14" t="s">
        <v>42</v>
      </c>
      <c r="B16" s="88">
        <v>95000</v>
      </c>
      <c r="C16" s="92">
        <f>B16/$B$45</f>
        <v>1.1511389732518924E-2</v>
      </c>
      <c r="D16" s="88">
        <v>90000</v>
      </c>
      <c r="E16" s="92">
        <f>D16/$D$45</f>
        <v>1.1166398569708415E-2</v>
      </c>
      <c r="F16" s="22"/>
      <c r="M16" s="21"/>
      <c r="N16" s="21"/>
      <c r="O16" s="21"/>
      <c r="P16" s="21"/>
    </row>
    <row r="17" spans="1:16" ht="37.5" customHeight="1" x14ac:dyDescent="0.2">
      <c r="A17" s="95" t="s">
        <v>54</v>
      </c>
      <c r="B17" s="89"/>
      <c r="C17" s="92">
        <f>B17/$B$45</f>
        <v>0</v>
      </c>
      <c r="D17" s="89"/>
      <c r="E17" s="92">
        <f>D17/$D$45</f>
        <v>0</v>
      </c>
      <c r="F17" s="22"/>
      <c r="M17" s="21"/>
      <c r="N17" s="21"/>
      <c r="O17" s="21"/>
      <c r="P17" s="21"/>
    </row>
    <row r="18" spans="1:16" ht="31.5" customHeight="1" x14ac:dyDescent="0.2">
      <c r="A18" s="95" t="s">
        <v>54</v>
      </c>
      <c r="B18" s="89"/>
      <c r="C18" s="92">
        <f>B18/$B$45</f>
        <v>0</v>
      </c>
      <c r="D18" s="89"/>
      <c r="E18" s="92">
        <f>D18/$D$45</f>
        <v>0</v>
      </c>
      <c r="F18" s="22"/>
      <c r="M18" s="21"/>
      <c r="N18" s="21"/>
      <c r="O18" s="21"/>
      <c r="P18" s="21"/>
    </row>
    <row r="19" spans="1:16" ht="33.75" customHeight="1" x14ac:dyDescent="0.2">
      <c r="A19" s="95" t="s">
        <v>54</v>
      </c>
      <c r="B19" s="89"/>
      <c r="C19" s="92">
        <f t="shared" ref="C19:C20" si="2">B19/$B$45</f>
        <v>0</v>
      </c>
      <c r="D19" s="89"/>
      <c r="E19" s="92">
        <f t="shared" ref="E19:E20" si="3">D19/$D$45</f>
        <v>0</v>
      </c>
      <c r="F19" s="22"/>
      <c r="M19" s="21"/>
      <c r="N19" s="21"/>
      <c r="O19" s="21"/>
      <c r="P19" s="21"/>
    </row>
    <row r="20" spans="1:16" ht="14.45" customHeight="1" x14ac:dyDescent="0.2">
      <c r="A20" s="23" t="s">
        <v>87</v>
      </c>
      <c r="B20" s="89"/>
      <c r="C20" s="92">
        <f t="shared" si="2"/>
        <v>0</v>
      </c>
      <c r="D20" s="89"/>
      <c r="E20" s="92">
        <f t="shared" si="3"/>
        <v>0</v>
      </c>
      <c r="F20" s="22"/>
      <c r="M20" s="21"/>
      <c r="N20" s="21"/>
      <c r="O20" s="21"/>
      <c r="P20" s="21"/>
    </row>
    <row r="21" spans="1:16" ht="14.45" customHeight="1" x14ac:dyDescent="0.2">
      <c r="A21" s="14" t="s">
        <v>43</v>
      </c>
      <c r="B21" s="89"/>
      <c r="C21" s="92">
        <f t="shared" ref="C21:C30" si="4">B21/$B$45</f>
        <v>0</v>
      </c>
      <c r="D21" s="89"/>
      <c r="E21" s="92">
        <f t="shared" ref="E21:E30" si="5">D21/$D$45</f>
        <v>0</v>
      </c>
      <c r="F21" s="22"/>
      <c r="M21" s="21"/>
      <c r="N21" s="21"/>
      <c r="O21" s="21"/>
      <c r="P21" s="21"/>
    </row>
    <row r="22" spans="1:16" ht="14.45" customHeight="1" x14ac:dyDescent="0.2">
      <c r="A22" s="14" t="s">
        <v>55</v>
      </c>
      <c r="B22" s="88">
        <v>89000</v>
      </c>
      <c r="C22" s="92">
        <f t="shared" si="4"/>
        <v>1.078435459151773E-2</v>
      </c>
      <c r="D22" s="88">
        <v>85000</v>
      </c>
      <c r="E22" s="92">
        <f t="shared" si="5"/>
        <v>1.0546043093613502E-2</v>
      </c>
      <c r="F22" s="22"/>
      <c r="M22" s="21"/>
      <c r="N22" s="21"/>
      <c r="O22" s="21"/>
      <c r="P22" s="21"/>
    </row>
    <row r="23" spans="1:16" ht="14.45" customHeight="1" x14ac:dyDescent="0.2">
      <c r="A23" s="14" t="s">
        <v>44</v>
      </c>
      <c r="B23" s="88">
        <v>165000</v>
      </c>
      <c r="C23" s="92">
        <f t="shared" si="4"/>
        <v>1.9993466377532871E-2</v>
      </c>
      <c r="D23" s="88">
        <v>150000</v>
      </c>
      <c r="E23" s="92">
        <f t="shared" si="5"/>
        <v>1.8610664282847356E-2</v>
      </c>
      <c r="F23" s="22"/>
      <c r="M23" s="21"/>
      <c r="N23" s="21"/>
      <c r="O23" s="21"/>
      <c r="P23" s="21"/>
    </row>
    <row r="24" spans="1:16" ht="14.45" customHeight="1" x14ac:dyDescent="0.2">
      <c r="A24" s="14" t="s">
        <v>45</v>
      </c>
      <c r="B24" s="88">
        <v>135000</v>
      </c>
      <c r="C24" s="92">
        <f t="shared" si="4"/>
        <v>1.6358290672526893E-2</v>
      </c>
      <c r="D24" s="88">
        <v>135000</v>
      </c>
      <c r="E24" s="92">
        <f t="shared" si="5"/>
        <v>1.674959785456262E-2</v>
      </c>
      <c r="F24" s="22"/>
      <c r="M24" s="21"/>
      <c r="N24" s="21"/>
      <c r="O24" s="21"/>
      <c r="P24" s="21"/>
    </row>
    <row r="25" spans="1:16" ht="14.45" customHeight="1" x14ac:dyDescent="0.2">
      <c r="A25" s="14" t="s">
        <v>46</v>
      </c>
      <c r="B25" s="89"/>
      <c r="C25" s="92">
        <f t="shared" si="4"/>
        <v>0</v>
      </c>
      <c r="D25" s="89"/>
      <c r="E25" s="92">
        <f t="shared" si="5"/>
        <v>0</v>
      </c>
      <c r="F25" s="22"/>
      <c r="M25" s="21"/>
      <c r="N25" s="21"/>
      <c r="O25" s="21"/>
      <c r="P25" s="21"/>
    </row>
    <row r="26" spans="1:16" ht="14.45" customHeight="1" x14ac:dyDescent="0.2">
      <c r="A26" s="14" t="s">
        <v>56</v>
      </c>
      <c r="B26" s="88"/>
      <c r="C26" s="92">
        <f t="shared" si="4"/>
        <v>0</v>
      </c>
      <c r="D26" s="88"/>
      <c r="E26" s="92">
        <f t="shared" si="5"/>
        <v>0</v>
      </c>
      <c r="F26" s="22"/>
      <c r="M26" s="21"/>
      <c r="N26" s="21"/>
      <c r="O26" s="21"/>
      <c r="P26" s="21"/>
    </row>
    <row r="27" spans="1:16" ht="14.45" customHeight="1" x14ac:dyDescent="0.2">
      <c r="A27" s="14" t="s">
        <v>57</v>
      </c>
      <c r="B27" s="89">
        <v>55000</v>
      </c>
      <c r="C27" s="92">
        <f t="shared" si="4"/>
        <v>6.6644887925109567E-3</v>
      </c>
      <c r="D27" s="89">
        <v>139157</v>
      </c>
      <c r="E27" s="92">
        <f t="shared" si="5"/>
        <v>1.7265361397387931E-2</v>
      </c>
      <c r="F27" s="22"/>
      <c r="M27" s="21"/>
      <c r="N27" s="21"/>
      <c r="O27" s="21"/>
      <c r="P27" s="21"/>
    </row>
    <row r="28" spans="1:16" ht="14.45" customHeight="1" x14ac:dyDescent="0.2">
      <c r="A28" s="14" t="s">
        <v>58</v>
      </c>
      <c r="B28" s="89"/>
      <c r="C28" s="92">
        <f t="shared" si="4"/>
        <v>0</v>
      </c>
      <c r="D28" s="89"/>
      <c r="E28" s="92">
        <f t="shared" si="5"/>
        <v>0</v>
      </c>
      <c r="F28" s="22"/>
      <c r="M28" s="21"/>
      <c r="N28" s="21"/>
      <c r="O28" s="21"/>
      <c r="P28" s="21"/>
    </row>
    <row r="29" spans="1:16" ht="14.45" customHeight="1" x14ac:dyDescent="0.2">
      <c r="A29" s="14" t="s">
        <v>59</v>
      </c>
      <c r="B29" s="88"/>
      <c r="C29" s="92">
        <f t="shared" si="4"/>
        <v>0</v>
      </c>
      <c r="D29" s="88"/>
      <c r="E29" s="92">
        <f t="shared" si="5"/>
        <v>0</v>
      </c>
      <c r="F29" s="22"/>
      <c r="M29" s="21"/>
      <c r="N29" s="21"/>
      <c r="O29" s="21"/>
      <c r="P29" s="21"/>
    </row>
    <row r="30" spans="1:16" ht="12.95" customHeight="1" x14ac:dyDescent="0.2">
      <c r="A30" s="12" t="s">
        <v>60</v>
      </c>
      <c r="B30" s="89"/>
      <c r="C30" s="92">
        <f t="shared" si="4"/>
        <v>0</v>
      </c>
      <c r="D30" s="89"/>
      <c r="E30" s="92">
        <f t="shared" si="5"/>
        <v>0</v>
      </c>
      <c r="F30" s="22"/>
      <c r="M30" s="21"/>
      <c r="N30" s="21"/>
      <c r="O30" s="21"/>
      <c r="P30" s="21"/>
    </row>
    <row r="31" spans="1:16" ht="14.45" customHeight="1" x14ac:dyDescent="0.2">
      <c r="A31" s="13" t="s">
        <v>47</v>
      </c>
      <c r="B31" s="16"/>
      <c r="C31" s="94"/>
      <c r="D31" s="16"/>
      <c r="E31" s="96"/>
      <c r="F31" s="22"/>
      <c r="M31" s="21"/>
      <c r="N31" s="21"/>
      <c r="O31" s="21"/>
      <c r="P31" s="21"/>
    </row>
    <row r="32" spans="1:16" ht="12.95" customHeight="1" x14ac:dyDescent="0.2">
      <c r="A32" s="11" t="s">
        <v>61</v>
      </c>
      <c r="B32" s="105"/>
      <c r="C32" s="92">
        <f>B32/$B$45</f>
        <v>0</v>
      </c>
      <c r="D32" s="105"/>
      <c r="E32" s="92">
        <f t="shared" ref="E32:E44" si="6">D32/$D$45</f>
        <v>0</v>
      </c>
      <c r="F32" s="22"/>
      <c r="M32" s="21"/>
      <c r="N32" s="21"/>
      <c r="O32" s="21"/>
      <c r="P32" s="21"/>
    </row>
    <row r="33" spans="1:17" ht="12.95" customHeight="1" x14ac:dyDescent="0.2">
      <c r="A33" s="11" t="s">
        <v>62</v>
      </c>
      <c r="B33" s="105">
        <v>190000</v>
      </c>
      <c r="C33" s="92">
        <f t="shared" ref="C33:C44" si="7">B33/$B$45</f>
        <v>2.3022779465037849E-2</v>
      </c>
      <c r="D33" s="105">
        <v>169000</v>
      </c>
      <c r="E33" s="92">
        <f t="shared" si="6"/>
        <v>2.0968015092008022E-2</v>
      </c>
      <c r="F33" s="22"/>
      <c r="M33" s="21"/>
      <c r="N33" s="21"/>
      <c r="O33" s="21"/>
      <c r="P33" s="21"/>
    </row>
    <row r="34" spans="1:17" ht="12.95" customHeight="1" x14ac:dyDescent="0.2">
      <c r="A34" s="11" t="s">
        <v>63</v>
      </c>
      <c r="B34" s="105">
        <v>20000</v>
      </c>
      <c r="C34" s="92">
        <f t="shared" si="7"/>
        <v>2.4234504700039843E-3</v>
      </c>
      <c r="D34" s="105">
        <v>22458</v>
      </c>
      <c r="E34" s="92">
        <f t="shared" si="6"/>
        <v>2.7863886564279063E-3</v>
      </c>
      <c r="F34" s="22"/>
      <c r="M34" s="21"/>
      <c r="N34" s="21"/>
      <c r="O34" s="21"/>
      <c r="P34" s="21"/>
    </row>
    <row r="35" spans="1:17" ht="12.95" customHeight="1" x14ac:dyDescent="0.2">
      <c r="A35" s="11" t="s">
        <v>64</v>
      </c>
      <c r="B35" s="105">
        <v>70000</v>
      </c>
      <c r="C35" s="92">
        <f t="shared" si="7"/>
        <v>8.4820766450139449E-3</v>
      </c>
      <c r="D35" s="105">
        <v>65000</v>
      </c>
      <c r="E35" s="92">
        <f t="shared" si="6"/>
        <v>8.0646211892338553E-3</v>
      </c>
      <c r="F35" s="22"/>
      <c r="M35" s="21"/>
      <c r="N35" s="21"/>
      <c r="O35" s="21"/>
      <c r="P35" s="21"/>
    </row>
    <row r="36" spans="1:17" ht="12.95" customHeight="1" x14ac:dyDescent="0.2">
      <c r="A36" s="11" t="s">
        <v>65</v>
      </c>
      <c r="B36" s="105"/>
      <c r="C36" s="92">
        <f t="shared" si="7"/>
        <v>0</v>
      </c>
      <c r="D36" s="105"/>
      <c r="E36" s="92">
        <f t="shared" si="6"/>
        <v>0</v>
      </c>
      <c r="F36" s="22"/>
      <c r="M36" s="21"/>
      <c r="N36" s="21"/>
      <c r="O36" s="21"/>
      <c r="P36" s="21"/>
    </row>
    <row r="37" spans="1:17" ht="12.95" customHeight="1" x14ac:dyDescent="0.2">
      <c r="A37" s="11" t="s">
        <v>66</v>
      </c>
      <c r="B37" s="105"/>
      <c r="C37" s="92">
        <f t="shared" si="7"/>
        <v>0</v>
      </c>
      <c r="D37" s="105"/>
      <c r="E37" s="92">
        <f t="shared" si="6"/>
        <v>0</v>
      </c>
      <c r="F37" s="22"/>
      <c r="M37" s="21"/>
      <c r="N37" s="21"/>
      <c r="O37" s="21"/>
      <c r="P37" s="21"/>
    </row>
    <row r="38" spans="1:17" ht="12.95" customHeight="1" x14ac:dyDescent="0.2">
      <c r="A38" s="11" t="s">
        <v>67</v>
      </c>
      <c r="B38" s="105">
        <v>605000</v>
      </c>
      <c r="C38" s="92">
        <f t="shared" si="7"/>
        <v>7.3309376717620514E-2</v>
      </c>
      <c r="D38" s="105">
        <f>280000+210000+75000+8000+32000</f>
        <v>605000</v>
      </c>
      <c r="E38" s="92">
        <f t="shared" si="6"/>
        <v>7.5063012607484339E-2</v>
      </c>
      <c r="F38" s="22"/>
      <c r="M38" s="21"/>
      <c r="N38" s="21"/>
      <c r="O38" s="21"/>
      <c r="P38" s="21"/>
    </row>
    <row r="39" spans="1:17" ht="12.95" customHeight="1" x14ac:dyDescent="0.2">
      <c r="A39" s="11" t="s">
        <v>68</v>
      </c>
      <c r="B39" s="105">
        <v>24000</v>
      </c>
      <c r="C39" s="92">
        <f t="shared" si="7"/>
        <v>2.9081405640047808E-3</v>
      </c>
      <c r="D39" s="105">
        <v>23950</v>
      </c>
      <c r="E39" s="92">
        <f t="shared" si="6"/>
        <v>2.9715027304946279E-3</v>
      </c>
      <c r="F39" s="22"/>
      <c r="M39" s="21"/>
      <c r="N39" s="21"/>
      <c r="O39" s="21"/>
      <c r="P39" s="21"/>
    </row>
    <row r="40" spans="1:17" ht="12.95" customHeight="1" x14ac:dyDescent="0.2">
      <c r="A40" s="109" t="s">
        <v>181</v>
      </c>
      <c r="B40" s="106">
        <v>80000</v>
      </c>
      <c r="C40" s="92">
        <f t="shared" si="7"/>
        <v>9.693801880015937E-3</v>
      </c>
      <c r="D40" s="107">
        <v>79568</v>
      </c>
      <c r="E40" s="92">
        <f t="shared" si="6"/>
        <v>9.8720889043839907E-3</v>
      </c>
      <c r="F40" s="22"/>
      <c r="M40" s="21"/>
      <c r="N40" s="21"/>
      <c r="O40" s="21"/>
      <c r="P40" s="21"/>
    </row>
    <row r="41" spans="1:17" ht="12.95" customHeight="1" x14ac:dyDescent="0.2">
      <c r="A41" s="109" t="s">
        <v>182</v>
      </c>
      <c r="B41" s="106">
        <v>391000</v>
      </c>
      <c r="C41" s="92">
        <f t="shared" si="7"/>
        <v>4.7378456688577889E-2</v>
      </c>
      <c r="D41" s="107">
        <v>368852</v>
      </c>
      <c r="E41" s="92">
        <f t="shared" si="6"/>
        <v>4.5763871613712093E-2</v>
      </c>
      <c r="F41" s="22"/>
      <c r="M41" s="21"/>
      <c r="N41" s="21"/>
      <c r="O41" s="21"/>
      <c r="P41" s="21"/>
    </row>
    <row r="42" spans="1:17" ht="12.95" customHeight="1" x14ac:dyDescent="0.2">
      <c r="A42" s="109" t="s">
        <v>183</v>
      </c>
      <c r="B42" s="106">
        <v>20000</v>
      </c>
      <c r="C42" s="92">
        <f t="shared" si="7"/>
        <v>2.4234504700039843E-3</v>
      </c>
      <c r="D42" s="107">
        <v>19563</v>
      </c>
      <c r="E42" s="92">
        <f t="shared" si="6"/>
        <v>2.4272028357689521E-3</v>
      </c>
      <c r="F42" s="22"/>
      <c r="M42" s="21"/>
      <c r="N42" s="21"/>
      <c r="O42" s="21"/>
      <c r="P42" s="21"/>
    </row>
    <row r="43" spans="1:17" ht="12.95" customHeight="1" x14ac:dyDescent="0.2">
      <c r="A43" s="109" t="s">
        <v>184</v>
      </c>
      <c r="B43" s="106">
        <v>30000</v>
      </c>
      <c r="C43" s="92">
        <f t="shared" si="7"/>
        <v>3.6351757050059764E-3</v>
      </c>
      <c r="D43" s="107">
        <v>30000</v>
      </c>
      <c r="E43" s="92">
        <f t="shared" si="6"/>
        <v>3.7221328565694716E-3</v>
      </c>
      <c r="F43" s="22"/>
      <c r="M43" s="21"/>
      <c r="N43" s="21"/>
      <c r="O43" s="21"/>
      <c r="P43" s="21"/>
    </row>
    <row r="44" spans="1:17" ht="12.95" customHeight="1" x14ac:dyDescent="0.2">
      <c r="A44" s="109" t="s">
        <v>198</v>
      </c>
      <c r="B44" s="106">
        <v>-100000</v>
      </c>
      <c r="C44" s="92">
        <f t="shared" si="7"/>
        <v>-1.2117252350019921E-2</v>
      </c>
      <c r="D44" s="107">
        <v>-101963</v>
      </c>
      <c r="E44" s="92">
        <f t="shared" si="6"/>
        <v>-1.26506610818131E-2</v>
      </c>
      <c r="F44" s="22"/>
      <c r="M44" s="21"/>
      <c r="N44" s="21"/>
      <c r="O44" s="21"/>
      <c r="P44" s="21"/>
    </row>
    <row r="45" spans="1:17" ht="14.45" customHeight="1" x14ac:dyDescent="0.2">
      <c r="A45" s="10" t="s">
        <v>69</v>
      </c>
      <c r="B45" s="90">
        <f>SUM(B14:B44)+B13</f>
        <v>8252696</v>
      </c>
      <c r="C45" s="91">
        <f>SUM(C13:C44)</f>
        <v>1</v>
      </c>
      <c r="D45" s="90">
        <f>SUM(D13:D44)</f>
        <v>8059895</v>
      </c>
      <c r="E45" s="91">
        <f>SUM(E13:E44)</f>
        <v>1.0000000000000002</v>
      </c>
      <c r="F45" s="22"/>
      <c r="M45" s="21"/>
      <c r="N45" s="21"/>
      <c r="O45" s="21"/>
      <c r="P45" s="21"/>
    </row>
    <row r="46" spans="1:17" ht="14.45" customHeight="1" x14ac:dyDescent="0.2">
      <c r="A46" s="10" t="s">
        <v>70</v>
      </c>
      <c r="B46" s="90">
        <f>'Agency Revenue'!B36-'Agency Expenses'!B45</f>
        <v>-74700</v>
      </c>
      <c r="C46" s="94"/>
      <c r="D46" s="90">
        <f>'Agency Revenue'!E36-'Agency Expenses'!D45</f>
        <v>-279892</v>
      </c>
      <c r="E46" s="94"/>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6" workbookViewId="0">
      <selection activeCell="B6" sqref="B6"/>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77" t="s">
        <v>98</v>
      </c>
      <c r="B1" s="120"/>
      <c r="C1" s="120"/>
      <c r="D1" s="120"/>
      <c r="E1" s="120"/>
      <c r="F1" s="120"/>
      <c r="G1" s="120"/>
      <c r="H1" s="178"/>
      <c r="I1" s="178"/>
      <c r="J1" s="178"/>
      <c r="K1" s="178"/>
      <c r="L1" s="178"/>
      <c r="M1" s="178"/>
    </row>
    <row r="2" spans="1:13" ht="34.5" customHeight="1" x14ac:dyDescent="0.2">
      <c r="A2" s="50"/>
      <c r="B2" s="124" t="s">
        <v>71</v>
      </c>
      <c r="C2" s="170"/>
      <c r="D2" s="125"/>
      <c r="E2" s="174" t="s">
        <v>97</v>
      </c>
      <c r="F2" s="170"/>
      <c r="G2" s="125"/>
      <c r="H2" s="168"/>
      <c r="I2" s="111"/>
      <c r="J2" s="111"/>
      <c r="K2" s="111"/>
      <c r="L2" s="111"/>
      <c r="M2" s="111"/>
    </row>
    <row r="3" spans="1:13" ht="12.95" customHeight="1" x14ac:dyDescent="0.2">
      <c r="A3" s="29"/>
      <c r="B3" s="171">
        <v>46295</v>
      </c>
      <c r="C3" s="172"/>
      <c r="D3" s="173"/>
      <c r="E3" s="171">
        <v>45930</v>
      </c>
      <c r="F3" s="175"/>
      <c r="G3" s="176"/>
      <c r="H3" s="168"/>
      <c r="I3" s="111"/>
      <c r="J3" s="111"/>
      <c r="K3" s="111"/>
      <c r="L3" s="111"/>
      <c r="M3" s="111"/>
    </row>
    <row r="4" spans="1:13" ht="14.45" customHeight="1" x14ac:dyDescent="0.2">
      <c r="A4" s="49" t="s">
        <v>72</v>
      </c>
      <c r="B4" s="51" t="s">
        <v>73</v>
      </c>
      <c r="C4" s="51" t="s">
        <v>74</v>
      </c>
      <c r="D4" s="51" t="s">
        <v>75</v>
      </c>
      <c r="E4" s="51" t="s">
        <v>73</v>
      </c>
      <c r="F4" s="51" t="s">
        <v>74</v>
      </c>
      <c r="G4" s="51" t="s">
        <v>75</v>
      </c>
      <c r="H4" s="168"/>
      <c r="I4" s="111"/>
      <c r="J4" s="111"/>
      <c r="K4" s="111"/>
      <c r="L4" s="111"/>
      <c r="M4" s="111"/>
    </row>
    <row r="5" spans="1:13" ht="15.6" customHeight="1" x14ac:dyDescent="0.2">
      <c r="A5" s="48" t="s">
        <v>76</v>
      </c>
      <c r="B5" s="29"/>
      <c r="C5" s="29"/>
      <c r="D5" s="29"/>
      <c r="E5" s="29"/>
      <c r="F5" s="29"/>
      <c r="G5" s="29"/>
      <c r="H5" s="168"/>
      <c r="I5" s="111"/>
      <c r="J5" s="111"/>
      <c r="K5" s="111"/>
      <c r="L5" s="111"/>
      <c r="M5" s="111"/>
    </row>
    <row r="6" spans="1:13" ht="15.75" x14ac:dyDescent="0.2">
      <c r="A6" s="98" t="s">
        <v>185</v>
      </c>
      <c r="B6" s="99">
        <v>190795</v>
      </c>
      <c r="C6" s="86"/>
      <c r="D6" s="103">
        <f>(B6+C6)/($B$36+$C$36)</f>
        <v>2.3330287762429819E-2</v>
      </c>
      <c r="E6" s="99">
        <v>113000</v>
      </c>
      <c r="F6" s="86"/>
      <c r="G6" s="103">
        <f>(E6+F6)/($E$36+$F$36)</f>
        <v>1.4524415993155787E-2</v>
      </c>
      <c r="H6" s="168"/>
      <c r="I6" s="111"/>
      <c r="J6" s="111"/>
      <c r="K6" s="111"/>
      <c r="L6" s="111"/>
      <c r="M6" s="111"/>
    </row>
    <row r="7" spans="1:13" ht="15.75" x14ac:dyDescent="0.2">
      <c r="A7" s="109" t="s">
        <v>186</v>
      </c>
      <c r="B7" s="86">
        <v>6000</v>
      </c>
      <c r="C7" s="86"/>
      <c r="D7" s="103">
        <f t="shared" ref="D7:D35" si="0">(B7+C7)/($B$36+$C$36)</f>
        <v>7.3367607418736811E-4</v>
      </c>
      <c r="E7" s="86">
        <v>5714</v>
      </c>
      <c r="F7" s="86"/>
      <c r="G7" s="103">
        <f t="shared" ref="G7:G35" si="1">(E7+F7)/($E$36+$F$36)</f>
        <v>7.3444701756541738E-4</v>
      </c>
      <c r="H7" s="168"/>
      <c r="I7" s="111"/>
      <c r="J7" s="111"/>
      <c r="K7" s="111"/>
      <c r="L7" s="111"/>
      <c r="M7" s="111"/>
    </row>
    <row r="8" spans="1:13" ht="15.75" x14ac:dyDescent="0.2">
      <c r="A8" s="86"/>
      <c r="B8" s="86"/>
      <c r="C8" s="86"/>
      <c r="D8" s="103">
        <f t="shared" si="0"/>
        <v>0</v>
      </c>
      <c r="E8" s="86"/>
      <c r="F8" s="86"/>
      <c r="G8" s="103">
        <f t="shared" si="1"/>
        <v>0</v>
      </c>
      <c r="H8" s="168"/>
      <c r="I8" s="111"/>
      <c r="J8" s="111"/>
      <c r="K8" s="111"/>
      <c r="L8" s="111"/>
      <c r="M8" s="111"/>
    </row>
    <row r="9" spans="1:13" ht="15.75" x14ac:dyDescent="0.2">
      <c r="A9" s="86"/>
      <c r="B9" s="86"/>
      <c r="C9" s="86"/>
      <c r="D9" s="103">
        <f t="shared" si="0"/>
        <v>0</v>
      </c>
      <c r="E9" s="86"/>
      <c r="F9" s="86"/>
      <c r="G9" s="103">
        <f t="shared" si="1"/>
        <v>0</v>
      </c>
      <c r="H9" s="168"/>
      <c r="I9" s="111"/>
      <c r="J9" s="111"/>
      <c r="K9" s="111"/>
      <c r="L9" s="111"/>
      <c r="M9" s="111"/>
    </row>
    <row r="10" spans="1:13" ht="15.75" x14ac:dyDescent="0.2">
      <c r="A10" s="86"/>
      <c r="B10" s="86"/>
      <c r="C10" s="86"/>
      <c r="D10" s="103">
        <f t="shared" si="0"/>
        <v>0</v>
      </c>
      <c r="E10" s="86"/>
      <c r="F10" s="86"/>
      <c r="G10" s="103">
        <f t="shared" si="1"/>
        <v>0</v>
      </c>
      <c r="H10" s="168"/>
      <c r="I10" s="111"/>
      <c r="J10" s="111"/>
      <c r="K10" s="111"/>
      <c r="L10" s="111"/>
      <c r="M10" s="111"/>
    </row>
    <row r="11" spans="1:13" ht="15.75" x14ac:dyDescent="0.2">
      <c r="A11" s="86"/>
      <c r="B11" s="86"/>
      <c r="C11" s="86"/>
      <c r="D11" s="103">
        <f t="shared" si="0"/>
        <v>0</v>
      </c>
      <c r="E11" s="86"/>
      <c r="F11" s="86"/>
      <c r="G11" s="103">
        <f t="shared" si="1"/>
        <v>0</v>
      </c>
      <c r="H11" s="168"/>
      <c r="I11" s="111"/>
      <c r="J11" s="111"/>
      <c r="K11" s="111"/>
      <c r="L11" s="111"/>
      <c r="M11" s="111"/>
    </row>
    <row r="12" spans="1:13" ht="15.75" x14ac:dyDescent="0.2">
      <c r="A12" s="48" t="s">
        <v>77</v>
      </c>
      <c r="B12" s="29"/>
      <c r="C12" s="29"/>
      <c r="D12" s="104"/>
      <c r="E12" s="29"/>
      <c r="F12" s="29"/>
      <c r="G12" s="104"/>
      <c r="H12" s="168"/>
      <c r="I12" s="111"/>
      <c r="J12" s="111"/>
      <c r="K12" s="111"/>
      <c r="L12" s="111"/>
      <c r="M12" s="111"/>
    </row>
    <row r="13" spans="1:13" ht="15.6" customHeight="1" x14ac:dyDescent="0.2">
      <c r="A13" s="98" t="s">
        <v>187</v>
      </c>
      <c r="B13" s="99">
        <v>5738643</v>
      </c>
      <c r="C13" s="86"/>
      <c r="D13" s="103">
        <f t="shared" si="0"/>
        <v>0.70171751123380344</v>
      </c>
      <c r="E13" s="99">
        <v>5438643</v>
      </c>
      <c r="F13" s="86"/>
      <c r="G13" s="103">
        <f t="shared" si="1"/>
        <v>0.69905410062181206</v>
      </c>
      <c r="H13" s="168"/>
      <c r="I13" s="111"/>
      <c r="J13" s="111"/>
      <c r="K13" s="111"/>
      <c r="L13" s="111"/>
      <c r="M13" s="111"/>
    </row>
    <row r="14" spans="1:13" ht="15.6" customHeight="1" x14ac:dyDescent="0.2">
      <c r="A14" s="98" t="s">
        <v>188</v>
      </c>
      <c r="B14" s="99">
        <v>462558</v>
      </c>
      <c r="C14" s="86"/>
      <c r="D14" s="103">
        <f t="shared" si="0"/>
        <v>5.6561289587326771E-2</v>
      </c>
      <c r="E14" s="99">
        <v>462558</v>
      </c>
      <c r="F14" s="86"/>
      <c r="G14" s="103">
        <f t="shared" si="1"/>
        <v>5.9454732858072165E-2</v>
      </c>
      <c r="H14" s="168"/>
      <c r="I14" s="111"/>
      <c r="J14" s="111"/>
      <c r="K14" s="111"/>
      <c r="L14" s="111"/>
      <c r="M14" s="111"/>
    </row>
    <row r="15" spans="1:13" ht="15.6" customHeight="1" x14ac:dyDescent="0.2">
      <c r="A15" s="98" t="s">
        <v>189</v>
      </c>
      <c r="B15" s="99">
        <v>150000</v>
      </c>
      <c r="C15" s="86"/>
      <c r="D15" s="103">
        <f t="shared" si="0"/>
        <v>1.8341901854684203E-2</v>
      </c>
      <c r="E15" s="99">
        <v>141163</v>
      </c>
      <c r="F15" s="86"/>
      <c r="G15" s="103">
        <f t="shared" si="1"/>
        <v>1.8144337476476553E-2</v>
      </c>
      <c r="H15" s="168"/>
      <c r="I15" s="111"/>
      <c r="J15" s="111"/>
      <c r="K15" s="111"/>
      <c r="L15" s="111"/>
      <c r="M15" s="111"/>
    </row>
    <row r="16" spans="1:13" ht="15.75" x14ac:dyDescent="0.2">
      <c r="A16" s="86"/>
      <c r="B16" s="86"/>
      <c r="C16" s="86"/>
      <c r="D16" s="103">
        <f t="shared" si="0"/>
        <v>0</v>
      </c>
      <c r="E16" s="86"/>
      <c r="F16" s="86"/>
      <c r="G16" s="103">
        <f t="shared" si="1"/>
        <v>0</v>
      </c>
      <c r="H16" s="168"/>
      <c r="I16" s="111"/>
      <c r="J16" s="111"/>
      <c r="K16" s="111"/>
      <c r="L16" s="111"/>
      <c r="M16" s="111"/>
    </row>
    <row r="17" spans="1:13" ht="15.75" x14ac:dyDescent="0.2">
      <c r="A17" s="86"/>
      <c r="B17" s="86"/>
      <c r="C17" s="86"/>
      <c r="D17" s="103">
        <f t="shared" si="0"/>
        <v>0</v>
      </c>
      <c r="E17" s="86"/>
      <c r="F17" s="86"/>
      <c r="G17" s="103">
        <f t="shared" si="1"/>
        <v>0</v>
      </c>
      <c r="H17" s="168"/>
      <c r="I17" s="111"/>
      <c r="J17" s="111"/>
      <c r="K17" s="111"/>
      <c r="L17" s="111"/>
      <c r="M17" s="111"/>
    </row>
    <row r="18" spans="1:13" ht="15.6" customHeight="1" x14ac:dyDescent="0.2">
      <c r="A18" s="48" t="s">
        <v>78</v>
      </c>
      <c r="B18" s="29"/>
      <c r="C18" s="29"/>
      <c r="D18" s="104"/>
      <c r="E18" s="29"/>
      <c r="F18" s="29"/>
      <c r="G18" s="104"/>
      <c r="H18" s="168"/>
      <c r="I18" s="111"/>
      <c r="J18" s="111"/>
      <c r="K18" s="111"/>
      <c r="L18" s="111"/>
      <c r="M18" s="111"/>
    </row>
    <row r="19" spans="1:13" ht="15.6" customHeight="1" x14ac:dyDescent="0.2">
      <c r="A19" s="98" t="s">
        <v>190</v>
      </c>
      <c r="B19" s="99"/>
      <c r="C19" s="86"/>
      <c r="D19" s="103">
        <f t="shared" si="0"/>
        <v>0</v>
      </c>
      <c r="E19" s="99"/>
      <c r="F19" s="86"/>
      <c r="G19" s="103">
        <f t="shared" si="1"/>
        <v>0</v>
      </c>
      <c r="H19" s="168"/>
      <c r="I19" s="111"/>
      <c r="J19" s="111"/>
      <c r="K19" s="111"/>
      <c r="L19" s="111"/>
      <c r="M19" s="111"/>
    </row>
    <row r="20" spans="1:13" ht="15.6" customHeight="1" x14ac:dyDescent="0.2">
      <c r="A20" s="98"/>
      <c r="B20" s="99"/>
      <c r="C20" s="86"/>
      <c r="D20" s="103">
        <f t="shared" si="0"/>
        <v>0</v>
      </c>
      <c r="E20" s="99"/>
      <c r="F20" s="86"/>
      <c r="G20" s="103">
        <f t="shared" si="1"/>
        <v>0</v>
      </c>
      <c r="H20" s="168"/>
      <c r="I20" s="111"/>
      <c r="J20" s="111"/>
      <c r="K20" s="111"/>
      <c r="L20" s="111"/>
      <c r="M20" s="111"/>
    </row>
    <row r="21" spans="1:13" ht="15.6" customHeight="1" x14ac:dyDescent="0.2">
      <c r="A21" s="98"/>
      <c r="B21" s="99"/>
      <c r="C21" s="86"/>
      <c r="D21" s="103">
        <f t="shared" si="0"/>
        <v>0</v>
      </c>
      <c r="E21" s="99"/>
      <c r="F21" s="86"/>
      <c r="G21" s="103">
        <f t="shared" si="1"/>
        <v>0</v>
      </c>
      <c r="H21" s="168"/>
      <c r="I21" s="111"/>
      <c r="J21" s="111"/>
      <c r="K21" s="111"/>
      <c r="L21" s="111"/>
      <c r="M21" s="111"/>
    </row>
    <row r="22" spans="1:13" ht="15.75" x14ac:dyDescent="0.2">
      <c r="A22" s="86"/>
      <c r="B22" s="86"/>
      <c r="C22" s="86"/>
      <c r="D22" s="103">
        <f t="shared" si="0"/>
        <v>0</v>
      </c>
      <c r="E22" s="86"/>
      <c r="F22" s="86"/>
      <c r="G22" s="103">
        <f t="shared" si="1"/>
        <v>0</v>
      </c>
      <c r="H22" s="168"/>
      <c r="I22" s="111"/>
      <c r="J22" s="111"/>
      <c r="K22" s="111"/>
      <c r="L22" s="111"/>
      <c r="M22" s="111"/>
    </row>
    <row r="23" spans="1:13" ht="15.75" x14ac:dyDescent="0.2">
      <c r="A23" s="86"/>
      <c r="B23" s="86"/>
      <c r="C23" s="86"/>
      <c r="D23" s="103">
        <f t="shared" si="0"/>
        <v>0</v>
      </c>
      <c r="E23" s="86"/>
      <c r="F23" s="86"/>
      <c r="G23" s="103">
        <f t="shared" si="1"/>
        <v>0</v>
      </c>
      <c r="H23" s="168"/>
      <c r="I23" s="111"/>
      <c r="J23" s="111"/>
      <c r="K23" s="111"/>
      <c r="L23" s="111"/>
      <c r="M23" s="111"/>
    </row>
    <row r="24" spans="1:13" ht="15.6" customHeight="1" x14ac:dyDescent="0.2">
      <c r="A24" s="48" t="s">
        <v>79</v>
      </c>
      <c r="B24" s="29"/>
      <c r="C24" s="29"/>
      <c r="D24" s="104"/>
      <c r="E24" s="29"/>
      <c r="F24" s="29"/>
      <c r="G24" s="104"/>
      <c r="H24" s="168"/>
      <c r="I24" s="111"/>
      <c r="J24" s="111"/>
      <c r="K24" s="111"/>
      <c r="L24" s="111"/>
      <c r="M24" s="111"/>
    </row>
    <row r="25" spans="1:13" ht="15.6" customHeight="1" x14ac:dyDescent="0.2">
      <c r="A25" s="98" t="s">
        <v>191</v>
      </c>
      <c r="B25" s="99">
        <v>25000</v>
      </c>
      <c r="C25" s="86"/>
      <c r="D25" s="103">
        <f t="shared" si="0"/>
        <v>3.0569836424473671E-3</v>
      </c>
      <c r="E25" s="99">
        <v>25000</v>
      </c>
      <c r="F25" s="86"/>
      <c r="G25" s="103">
        <f t="shared" si="1"/>
        <v>3.2133663701672094E-3</v>
      </c>
      <c r="H25" s="168"/>
      <c r="I25" s="111"/>
      <c r="J25" s="111"/>
      <c r="K25" s="111"/>
      <c r="L25" s="111"/>
      <c r="M25" s="111"/>
    </row>
    <row r="26" spans="1:13" ht="15.6" customHeight="1" x14ac:dyDescent="0.2">
      <c r="A26" s="98" t="s">
        <v>192</v>
      </c>
      <c r="B26" s="99">
        <v>10000</v>
      </c>
      <c r="C26" s="86"/>
      <c r="D26" s="103">
        <f t="shared" si="0"/>
        <v>1.2227934569789469E-3</v>
      </c>
      <c r="E26" s="99">
        <v>10000</v>
      </c>
      <c r="F26" s="86"/>
      <c r="G26" s="103">
        <f t="shared" si="1"/>
        <v>1.2853465480668837E-3</v>
      </c>
      <c r="H26" s="168"/>
      <c r="I26" s="111"/>
      <c r="J26" s="111"/>
      <c r="K26" s="111"/>
      <c r="L26" s="111"/>
      <c r="M26" s="111"/>
    </row>
    <row r="27" spans="1:13" ht="15.6" customHeight="1" x14ac:dyDescent="0.2">
      <c r="A27" s="98" t="s">
        <v>197</v>
      </c>
      <c r="B27" s="99">
        <v>520000</v>
      </c>
      <c r="C27" s="86"/>
      <c r="D27" s="103">
        <f t="shared" si="0"/>
        <v>6.3585259762905244E-2</v>
      </c>
      <c r="E27" s="99">
        <f>800000-280000</f>
        <v>520000</v>
      </c>
      <c r="F27" s="86"/>
      <c r="G27" s="103">
        <f t="shared" si="1"/>
        <v>6.6838020499477957E-2</v>
      </c>
      <c r="H27" s="168"/>
      <c r="I27" s="111"/>
      <c r="J27" s="111"/>
      <c r="K27" s="111"/>
      <c r="L27" s="111"/>
      <c r="M27" s="111"/>
    </row>
    <row r="28" spans="1:13" ht="15.6" customHeight="1" x14ac:dyDescent="0.2">
      <c r="A28" s="98" t="s">
        <v>196</v>
      </c>
      <c r="B28" s="99">
        <v>150000</v>
      </c>
      <c r="C28" s="86"/>
      <c r="D28" s="103">
        <f t="shared" si="0"/>
        <v>1.8341901854684203E-2</v>
      </c>
      <c r="E28" s="99">
        <v>150000</v>
      </c>
      <c r="F28" s="86"/>
      <c r="G28" s="103">
        <f t="shared" si="1"/>
        <v>1.9280198221003256E-2</v>
      </c>
      <c r="H28" s="168"/>
      <c r="I28" s="111"/>
      <c r="J28" s="111"/>
      <c r="K28" s="111"/>
      <c r="L28" s="111"/>
      <c r="M28" s="111"/>
    </row>
    <row r="29" spans="1:13" ht="15.6" customHeight="1" x14ac:dyDescent="0.2">
      <c r="A29" s="98"/>
      <c r="B29" s="99"/>
      <c r="C29" s="86"/>
      <c r="D29" s="103">
        <f t="shared" si="0"/>
        <v>0</v>
      </c>
      <c r="E29" s="99"/>
      <c r="F29" s="86"/>
      <c r="G29" s="103">
        <f t="shared" si="1"/>
        <v>0</v>
      </c>
      <c r="H29" s="168"/>
      <c r="I29" s="111"/>
      <c r="J29" s="111"/>
      <c r="K29" s="111"/>
      <c r="L29" s="111"/>
      <c r="M29" s="111"/>
    </row>
    <row r="30" spans="1:13" ht="15.6" customHeight="1" x14ac:dyDescent="0.2">
      <c r="A30" s="48" t="s">
        <v>80</v>
      </c>
      <c r="B30" s="29"/>
      <c r="C30" s="29"/>
      <c r="D30" s="104"/>
      <c r="E30" s="29"/>
      <c r="F30" s="29"/>
      <c r="G30" s="104"/>
      <c r="H30" s="168"/>
      <c r="I30" s="111"/>
      <c r="J30" s="111"/>
      <c r="K30" s="111"/>
      <c r="L30" s="111"/>
      <c r="M30" s="111"/>
    </row>
    <row r="31" spans="1:13" ht="15.6" customHeight="1" x14ac:dyDescent="0.2">
      <c r="A31" s="98" t="s">
        <v>193</v>
      </c>
      <c r="B31" s="100">
        <v>10000</v>
      </c>
      <c r="C31" s="86"/>
      <c r="D31" s="103">
        <f t="shared" si="0"/>
        <v>1.2227934569789469E-3</v>
      </c>
      <c r="E31" s="99">
        <v>10000</v>
      </c>
      <c r="F31" s="86"/>
      <c r="G31" s="103">
        <f t="shared" si="1"/>
        <v>1.2853465480668837E-3</v>
      </c>
      <c r="H31" s="168"/>
      <c r="I31" s="111"/>
      <c r="J31" s="111"/>
      <c r="K31" s="111"/>
      <c r="L31" s="111"/>
      <c r="M31" s="111"/>
    </row>
    <row r="32" spans="1:13" ht="15.6" customHeight="1" x14ac:dyDescent="0.2">
      <c r="A32" s="98" t="s">
        <v>194</v>
      </c>
      <c r="B32" s="99">
        <v>825000</v>
      </c>
      <c r="C32" s="86"/>
      <c r="D32" s="103">
        <f t="shared" si="0"/>
        <v>0.10088046020076312</v>
      </c>
      <c r="E32" s="99">
        <v>759925</v>
      </c>
      <c r="F32" s="86"/>
      <c r="G32" s="103">
        <f t="shared" si="1"/>
        <v>9.7676697553972666E-2</v>
      </c>
      <c r="H32" s="168"/>
      <c r="I32" s="111"/>
      <c r="J32" s="111"/>
      <c r="K32" s="111"/>
      <c r="L32" s="111"/>
      <c r="M32" s="111"/>
    </row>
    <row r="33" spans="1:13" ht="15.6" customHeight="1" x14ac:dyDescent="0.2">
      <c r="A33" s="98" t="s">
        <v>195</v>
      </c>
      <c r="B33" s="99">
        <v>90000</v>
      </c>
      <c r="C33" s="86"/>
      <c r="D33" s="103">
        <f t="shared" si="0"/>
        <v>1.1005141112810523E-2</v>
      </c>
      <c r="E33" s="99">
        <v>144000</v>
      </c>
      <c r="F33" s="86"/>
      <c r="G33" s="103">
        <f t="shared" si="1"/>
        <v>1.8508990292163126E-2</v>
      </c>
      <c r="H33" s="168"/>
      <c r="I33" s="111"/>
      <c r="J33" s="111"/>
      <c r="K33" s="111"/>
      <c r="L33" s="111"/>
      <c r="M33" s="111"/>
    </row>
    <row r="34" spans="1:13" ht="15.6" customHeight="1" x14ac:dyDescent="0.2">
      <c r="A34" s="98"/>
      <c r="B34" s="99"/>
      <c r="C34" s="86"/>
      <c r="D34" s="103">
        <f t="shared" si="0"/>
        <v>0</v>
      </c>
      <c r="E34" s="99"/>
      <c r="F34" s="86"/>
      <c r="G34" s="103">
        <f t="shared" si="1"/>
        <v>0</v>
      </c>
      <c r="H34" s="168"/>
      <c r="I34" s="111"/>
      <c r="J34" s="111"/>
      <c r="K34" s="111"/>
      <c r="L34" s="111"/>
      <c r="M34" s="111"/>
    </row>
    <row r="35" spans="1:13" ht="15.6" customHeight="1" x14ac:dyDescent="0.2">
      <c r="A35" s="98"/>
      <c r="B35" s="99"/>
      <c r="C35" s="86"/>
      <c r="D35" s="103">
        <f t="shared" si="0"/>
        <v>0</v>
      </c>
      <c r="E35" s="99"/>
      <c r="F35" s="86"/>
      <c r="G35" s="103">
        <f t="shared" si="1"/>
        <v>0</v>
      </c>
      <c r="H35" s="168"/>
      <c r="I35" s="111"/>
      <c r="J35" s="111"/>
      <c r="K35" s="111"/>
      <c r="L35" s="111"/>
      <c r="M35" s="111"/>
    </row>
    <row r="36" spans="1:13" ht="15.6" customHeight="1" x14ac:dyDescent="0.2">
      <c r="A36" s="31" t="s">
        <v>81</v>
      </c>
      <c r="B36" s="101">
        <f>SUM(B6:B35)</f>
        <v>8177996</v>
      </c>
      <c r="C36" s="101">
        <f>SUM(C6:C35)</f>
        <v>0</v>
      </c>
      <c r="D36" s="102">
        <f>SUM(D6:D35)</f>
        <v>0.99999999999999989</v>
      </c>
      <c r="E36" s="101">
        <f>SUM(E6:E35)</f>
        <v>7780003</v>
      </c>
      <c r="F36" s="101">
        <f t="shared" ref="F36:G36" si="2">SUM(F6:F35)</f>
        <v>0</v>
      </c>
      <c r="G36" s="102">
        <f t="shared" si="2"/>
        <v>1</v>
      </c>
      <c r="H36" s="168"/>
      <c r="I36" s="111"/>
      <c r="J36" s="111"/>
      <c r="K36" s="111"/>
      <c r="L36" s="111"/>
      <c r="M36" s="111"/>
    </row>
    <row r="37" spans="1:13" ht="23.25" x14ac:dyDescent="0.2">
      <c r="A37" s="169"/>
      <c r="B37" s="169"/>
      <c r="C37" s="169"/>
      <c r="D37" s="169"/>
      <c r="E37" s="169"/>
      <c r="F37" s="169"/>
      <c r="G37" s="169"/>
      <c r="H37" s="169"/>
      <c r="I37" s="169"/>
      <c r="J37" s="169"/>
      <c r="K37" s="169"/>
      <c r="L37" s="169"/>
      <c r="M37" s="169"/>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8f4acd-a264-4605-9cd6-370d94883e80">
      <Terms xmlns="http://schemas.microsoft.com/office/infopath/2007/PartnerControls"/>
    </lcf76f155ced4ddcb4097134ff3c332f>
    <TaxCatchAll xmlns="2a72a92f-29fd-4eae-832f-798d1672b4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B51CA74DE47744926FF90DCC257D5A" ma:contentTypeVersion="17" ma:contentTypeDescription="Create a new document." ma:contentTypeScope="" ma:versionID="19d46ccd944ffaf382439fd02c1d0892">
  <xsd:schema xmlns:xsd="http://www.w3.org/2001/XMLSchema" xmlns:xs="http://www.w3.org/2001/XMLSchema" xmlns:p="http://schemas.microsoft.com/office/2006/metadata/properties" xmlns:ns2="748f4acd-a264-4605-9cd6-370d94883e80" xmlns:ns3="2a72a92f-29fd-4eae-832f-798d1672b4e7" targetNamespace="http://schemas.microsoft.com/office/2006/metadata/properties" ma:root="true" ma:fieldsID="0c7aac1ecbef43c95910ec89009315da" ns2:_="" ns3:_="">
    <xsd:import namespace="748f4acd-a264-4605-9cd6-370d94883e80"/>
    <xsd:import namespace="2a72a92f-29fd-4eae-832f-798d1672b4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f4acd-a264-4605-9cd6-370d94883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c45454-0e1e-4a44-930e-6c426f465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72a92f-29fd-4eae-832f-798d1672b4e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1f987b-e8ae-4766-80d4-16d8a5dfae6f}" ma:internalName="TaxCatchAll" ma:showField="CatchAllData" ma:web="2a72a92f-29fd-4eae-832f-798d1672b4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CC3413-A682-4AAF-A950-A82A8671D4A4}">
  <ds:schemaRefs>
    <ds:schemaRef ds:uri="http://schemas.microsoft.com/sharepoint/v3/contenttype/forms"/>
  </ds:schemaRefs>
</ds:datastoreItem>
</file>

<file path=customXml/itemProps2.xml><?xml version="1.0" encoding="utf-8"?>
<ds:datastoreItem xmlns:ds="http://schemas.openxmlformats.org/officeDocument/2006/customXml" ds:itemID="{B3094238-93D3-4D9D-A1A5-912DE32F248C}">
  <ds:schemaRefs>
    <ds:schemaRef ds:uri="http://schemas.microsoft.com/office/2006/metadata/properties"/>
    <ds:schemaRef ds:uri="http://schemas.microsoft.com/office/infopath/2007/PartnerControls"/>
    <ds:schemaRef ds:uri="748f4acd-a264-4605-9cd6-370d94883e80"/>
    <ds:schemaRef ds:uri="2a72a92f-29fd-4eae-832f-798d1672b4e7"/>
  </ds:schemaRefs>
</ds:datastoreItem>
</file>

<file path=customXml/itemProps3.xml><?xml version="1.0" encoding="utf-8"?>
<ds:datastoreItem xmlns:ds="http://schemas.openxmlformats.org/officeDocument/2006/customXml" ds:itemID="{6C1F2184-D72B-4582-8F75-980F4E832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f4acd-a264-4605-9cd6-370d94883e80"/>
    <ds:schemaRef ds:uri="2a72a92f-29fd-4eae-832f-798d1672b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Greg Wheeler</cp:lastModifiedBy>
  <cp:lastPrinted>2024-11-06T15:26:16Z</cp:lastPrinted>
  <dcterms:created xsi:type="dcterms:W3CDTF">2024-11-06T14:49:25Z</dcterms:created>
  <dcterms:modified xsi:type="dcterms:W3CDTF">2025-03-20T19:39:10Z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y fmtid="{D5CDD505-2E9C-101B-9397-08002B2CF9AE}" pid="6" name="ContentTypeId">
    <vt:lpwstr>0x010100C6B51CA74DE47744926FF90DCC257D5A</vt:lpwstr>
  </property>
  <property fmtid="{D5CDD505-2E9C-101B-9397-08002B2CF9AE}" pid="7" name="MediaServiceImageTags">
    <vt:lpwstr/>
  </property>
</Properties>
</file>