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whfs.sharepoint.com/sites/Finance-Team/Shared Documents/General/Accounting/Grant Reporting/2025-2026 Grants/HSAB/"/>
    </mc:Choice>
  </mc:AlternateContent>
  <xr:revisionPtr revIDLastSave="87" documentId="11_E2412D3FDAD80D41865ACAB48780E70549572FC4" xr6:coauthVersionLast="47" xr6:coauthVersionMax="47" xr10:uidLastSave="{AD7982BB-6209-4C2B-B0D4-7674C19D290F}"/>
  <workbookProtection lockStructure="1"/>
  <bookViews>
    <workbookView xWindow="-120" yWindow="-120" windowWidth="29040" windowHeight="157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L2" i="4"/>
  <c r="K2" i="4"/>
  <c r="H22" i="3" s="1"/>
  <c r="I2" i="4"/>
  <c r="H2" i="4"/>
  <c r="F2" i="4"/>
  <c r="E2" i="4"/>
  <c r="C2" i="4"/>
  <c r="B2" i="4"/>
  <c r="U1" i="4"/>
  <c r="T1" i="4"/>
  <c r="R1" i="4"/>
  <c r="Q1" i="4"/>
  <c r="O1" i="4"/>
  <c r="N1" i="4"/>
  <c r="L1" i="4"/>
  <c r="K1" i="4"/>
  <c r="I1" i="4"/>
  <c r="H1" i="4"/>
  <c r="F1" i="4"/>
  <c r="E1" i="4"/>
  <c r="C1" i="4"/>
  <c r="B1" i="4"/>
  <c r="C33" i="3"/>
  <c r="C11" i="2" s="1"/>
  <c r="C14" i="2" s="1"/>
  <c r="H32" i="3"/>
  <c r="H30" i="3"/>
  <c r="H29" i="3"/>
  <c r="H28" i="3"/>
  <c r="H27" i="3"/>
  <c r="H25" i="3"/>
  <c r="H24" i="3"/>
  <c r="H18" i="3"/>
  <c r="H17" i="3"/>
  <c r="H16" i="3"/>
  <c r="H15" i="3"/>
  <c r="H14" i="3"/>
  <c r="H13" i="3"/>
  <c r="H11" i="3"/>
  <c r="H31" i="3" l="1"/>
  <c r="H23" i="3"/>
  <c r="H19" i="3"/>
  <c r="H26" i="3"/>
  <c r="H21" i="3"/>
  <c r="H20" i="3"/>
  <c r="H12" i="3"/>
  <c r="F33" i="3" l="1"/>
  <c r="E11" i="2" s="1"/>
  <c r="BF11" i="2" s="1"/>
  <c r="AX12" i="2" l="1"/>
  <c r="BC12" i="2"/>
  <c r="K12" i="2"/>
  <c r="M12" i="2"/>
  <c r="E14" i="2"/>
  <c r="AH15" i="2" s="1"/>
  <c r="AB12" i="2"/>
  <c r="V12" i="2"/>
  <c r="AF12" i="2"/>
  <c r="AM12" i="2"/>
  <c r="Y12" i="2"/>
  <c r="W12" i="2"/>
  <c r="Q12" i="2"/>
  <c r="N12" i="2"/>
  <c r="P12" i="2"/>
  <c r="I12" i="2"/>
  <c r="R12" i="2"/>
  <c r="AW12" i="2"/>
  <c r="AK12" i="2"/>
  <c r="AR12" i="2"/>
  <c r="L12" i="2"/>
  <c r="AH12" i="2"/>
  <c r="AV12" i="2"/>
  <c r="AJ12" i="2"/>
  <c r="AO12" i="2"/>
  <c r="AY12" i="2"/>
  <c r="AA12" i="2"/>
  <c r="AP12" i="2"/>
  <c r="AZ12" i="2"/>
  <c r="T12" i="2"/>
  <c r="S12" i="2"/>
  <c r="AG12" i="2"/>
  <c r="BB12" i="2"/>
  <c r="AI12" i="2"/>
  <c r="AE12" i="2"/>
  <c r="BD12" i="2"/>
  <c r="X12" i="2"/>
  <c r="AU12" i="2"/>
  <c r="U12" i="2"/>
  <c r="BA12" i="2"/>
  <c r="O12" i="2"/>
  <c r="AQ12" i="2"/>
  <c r="Z12" i="2"/>
  <c r="AT12" i="2"/>
  <c r="AL12" i="2"/>
  <c r="AC12" i="2"/>
  <c r="H12" i="2"/>
  <c r="AN12" i="2"/>
  <c r="G12" i="2"/>
  <c r="J12" i="2"/>
  <c r="AD12" i="2"/>
  <c r="AS12" i="2"/>
  <c r="AL15" i="2" l="1"/>
  <c r="U15" i="2"/>
  <c r="AE15" i="2"/>
  <c r="BB15" i="2"/>
  <c r="AI15" i="2"/>
  <c r="S15" i="2"/>
  <c r="I15" i="2"/>
  <c r="AW15" i="2"/>
  <c r="AX15" i="2"/>
  <c r="AO15" i="2"/>
  <c r="AC15" i="2"/>
  <c r="Q15" i="2"/>
  <c r="J15" i="2"/>
  <c r="AF15" i="2"/>
  <c r="Z15" i="2"/>
  <c r="H15" i="2"/>
  <c r="R15" i="2"/>
  <c r="M15" i="2"/>
  <c r="P15" i="2"/>
  <c r="AS15" i="2"/>
  <c r="BA15" i="2"/>
  <c r="AN15" i="2"/>
  <c r="BD15" i="2"/>
  <c r="AQ15" i="2"/>
  <c r="AP15" i="2"/>
  <c r="G15" i="2"/>
  <c r="AB15" i="2"/>
  <c r="AJ15" i="2"/>
  <c r="AY15" i="2"/>
  <c r="AU15" i="2"/>
  <c r="W15" i="2"/>
  <c r="AK15" i="2"/>
  <c r="AR15" i="2"/>
  <c r="AD15" i="2"/>
  <c r="Y15" i="2"/>
  <c r="O15" i="2"/>
  <c r="AA15" i="2"/>
  <c r="AM15" i="2"/>
  <c r="BC15" i="2"/>
  <c r="AV15" i="2"/>
  <c r="T15" i="2"/>
  <c r="X15" i="2"/>
  <c r="AT15" i="2"/>
  <c r="AZ15" i="2"/>
  <c r="AG15" i="2"/>
  <c r="L15" i="2"/>
  <c r="K15" i="2"/>
  <c r="V15" i="2"/>
  <c r="N15" i="2"/>
</calcChain>
</file>

<file path=xl/sharedStrings.xml><?xml version="1.0" encoding="utf-8"?>
<sst xmlns="http://schemas.openxmlformats.org/spreadsheetml/2006/main" count="117" uniqueCount="94">
  <si>
    <t>91a2a3a5cab37389339615fd131956ce297e2d7aa08819f7ac28e46a7c6775f0b285a6f19ba20ed82693a1fcfe3f88ab62b698ac7d233fabe534d74fa24c8077t+jCn/KkxaNbc0SDNRmjyiZoC183RRvYQEu5XyMoB8EOwkuVc6XKnSNrcl0ae7WJ</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</si>
  <si>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</si>
  <si>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</si>
  <si>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</si>
  <si>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</si>
  <si>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</si>
  <si>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</si>
  <si>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</si>
  <si>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</si>
  <si>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</si>
  <si>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</si>
  <si>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</si>
  <si>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</si>
  <si>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</si>
  <si>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</si>
  <si>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</si>
  <si>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</si>
  <si>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</si>
  <si>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</si>
  <si>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</si>
  <si>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</si>
  <si>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</si>
  <si>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</si>
  <si>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</si>
  <si>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</si>
  <si>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</si>
  <si>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</si>
  <si>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</si>
  <si>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</si>
  <si>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</si>
  <si>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</si>
  <si>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</si>
  <si>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</si>
  <si>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</si>
  <si>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</si>
  <si>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</si>
  <si>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</si>
  <si>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</si>
  <si>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</si>
  <si>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</si>
  <si>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</si>
  <si>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</si>
  <si>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</si>
  <si>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</si>
  <si>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</si>
  <si>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</si>
  <si>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</si>
  <si>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</si>
  <si>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</si>
  <si>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</si>
  <si>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</si>
  <si>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</si>
  <si>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</si>
  <si>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</si>
  <si>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</si>
  <si>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</si>
  <si>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</si>
  <si>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</si>
  <si>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</si>
  <si>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</si>
  <si>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</si>
  <si>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</si>
  <si>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</si>
  <si>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</si>
  <si>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</si>
  <si>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</si>
  <si>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</si>
  <si>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</si>
  <si>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</si>
  <si>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</si>
  <si>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</si>
  <si>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</si>
  <si>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</si>
  <si>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</si>
  <si>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</si>
  <si>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</si>
  <si>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</si>
  <si>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</si>
  <si>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</si>
  <si>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 xml:space="preserve">1.) Community Based Care-Full Case Management,Foster Care Support, Adoptive Services, Supervised Visitation, Transportation Services, Nurturing Parenting and Independent Living Transition Services. 
2.) Family Services-Intensive Preservation Services, Enhanced In-Home Services, Intensive Family Reunification Services. 
3.) Healthy Families Monroe - A voluntary, in-home support program for expectant and new parents that promotes child health and development. 
4.) Inez Martin Child Development Center - Childcare Center. Provides free breakfast, lunch and afternoon snack program daily. Offers weekend back pack program. Inez Martin is the only Gold Seal program in Key West.
</t>
  </si>
  <si>
    <t xml:space="preserve">Wesley House Family Services promotes and enhances the safety, well-being and development of children by educating, supporting and meeting the needs of families.
</t>
  </si>
  <si>
    <t xml:space="preserve">The Healthy Families program requires local matching dollars in order to draw down state funds.  We would not be able to run this program if not for the HSAB funding, which has also allowed us to extend services from Key West  to Key Largo.  The HSAB funding allows us to pull more than $250,000 each year from the state for the Healthy Families program.  A portion will go toward an Adoptions position in our case management program.  It is needed for the Promoting Safe and Stable Families PSSF match dollars.  Finally, a portion will go toward a teacher salary at our Gold Seal accredited Inez Martin Child Development Center.  There is no match for this portion of the request, however, it is critical for the school and the community which has seen two other daycares in Key West close in the last year.
</t>
  </si>
  <si>
    <t xml:space="preserve">Department of Children and Families referrals as identified by state Child Protection Investigators and Citrus
Court referrals  related to  parenting issues
Families /  Children referred  through  Citrus Family Care Network
Foster and Adoptive Parents
Families receiving WHFS Dependency Care Services
Women who are pregnant or with infants with factors that put them  at  risk for child abuse and neglect
Families within our community who need to improve their parenting skills
Children in need of daycare
</t>
  </si>
  <si>
    <t>Missed one annual report in 20 years, family emergency.</t>
  </si>
  <si>
    <t xml:space="preserve">Department of Children and Families referrals as identified by Child Protection Investigators and Citrus,  Court referrals related to parenting issues , Families / Children referred through Citrus Family Care Network, Foster and Adoptive Parents, Families receiving WHFS Dependency Care Services, Women who are pregnant or with infants with factors that put them at risk for child abuse and neglect, Families within our community.
</t>
  </si>
  <si>
    <t>1000 hours by 175 volunteers</t>
  </si>
  <si>
    <t>Community Based Care and Healthy Families:  State guidelines have metrics of performance for case management agencies that cover ten different areas including placements, medical and dental access, permanency and safety.  Wesley House plans to continue achieving a successful scorecard. The Community  Based Care  Director,  Full Case Manager Supervisors and  Quality  Assurance Coordinator  perform  on-going  monitoring  of client files, quarterly  case  reviews,  tracking  and  analysis  of critical  incident  reports  as required by contract  compliance with  Citrus Family Care Network  and  measured through  the performanc matrix.  Wesley House continues to have the highest scores of all South Florida case management agencies.  
Inez Martin Child Development Center: 100% of children will receive the highest quality in the level of care and supervision as evidenced by achieving Gold Star accreditation.</t>
  </si>
  <si>
    <t>Healthy Families Monroe, Available 24/7, $3,950
Full Case Mangagement, Available 24/7, $25,261
Inez Martin Child Development Center, Year, $9,555</t>
  </si>
  <si>
    <t>77 and 74 as of 2/7/25</t>
  </si>
  <si>
    <t>SAFF - $7,000 request, expecting $6,000</t>
  </si>
  <si>
    <t xml:space="preserve">We have case manager and supervisor positions open, due to the high cost of living in Monroe County and limited funding we have available to attract people to the Keys.  The issue is far worse in Key West and has made it extremely difficult to provide services.  Thankfully, our wonderfully dedicated staff in Key Largo take shifts in Key West.
</t>
  </si>
  <si>
    <t>$190,795.</t>
  </si>
  <si>
    <t>Part I - Wesley House has gone from being a settlement program for the growing Cuban community in the 1920s, to a neighborhood center and place for skills training. Today, we have four different programs centered around protecting children and preserving families. Our programmatic outcomes and administrative procedures are highly rated by our lead agencies, funders, accrediting bodies, licensing agencies and by the community at large.                                                                                           
Part II - Each of these four programs are larger than most non-profits in Monroe County, but together they fall under one leadership umbrella. This is not a result of combining with other agencies, but rather Wesley House filling the needs in the community instead of waiting for another non-profit to be created to fill it. We have no duplication of services. There are other daycares in the community, but given the demand for quality childcare we do not see this as a duplication. As a direct result of HSAB's request many years ago, Wesley House began looking for ways to reduce costs amongst the non-profits. One of the ways we achieved this was not by combining clients services, but by sharing resources.  More than a decade ago AidsHelp (now AH Monroe) and Wesley House started sharing many of their "back office" operations which includes Information Systems and Support, Network Infrastructure and Telephone Systems. The result is a savings on overhead for both organizations, as well as having a very stable setup that has served both organizations quite well. At the Inez Martin Child Development Center, we partner with Sister of the Seas (SOS) to provide 2 meals a day and a snack. This partnership has proven to be very cost efficient to our Program and beneficial to our families.  We also share office space with AHEC at a reduced rate. Our office space in Key West is used by DJJ, the CBC Alliance and AHEC. Our newly renovated Key Largo office has meeting space which will benefit the community.  Additional partnerships are included as an attachment.</t>
  </si>
  <si>
    <t xml:space="preserve">
We are deeply grateful for HSAB’s longstanding support, particularly as a primary funder of Healthy Families Monroe. Your investment has enabled us to leverage several million dollars in matching funds for Monroe County, making a direct and lasting impact on the families we serve. Quite simply, this program would not exist without this critical partnership.   
Wesley House operates four comprehensive programs—each larger in scale than most nonprofits in the county—yet our funding does not reflect the breadth of services we provide. We remain committed to operational efficiency and have acted on HSAB’s recommendations. In response to calls for cost-saving measures, we partnered with AH Monroe to streamline IT services, achieving mutual savings. Additionally, we collaborate with AHEC by providing them with office space in Key West and offer our meeting rooms in both Key West and our new Key Largo office to organizations such as DJJ, CBC Alliance, AHEC, and other nonprofits whenever possible. These partnerships reflect our commitment to maximizing resources and supporting community-wide efforts.  
Monroe County leads Florida in case management services for the child welfare system, a program run exclusively by Wesley House, including our Independent Living services, which are part of this grant request. Not only are we the highest-scoring agency in the state, but we are also the only one to consistently exceed expectations. We maintain national accreditation through the Council on Accreditation (COA) for excellence in service delivery, a rigorous standard we work tirelessly to uphold. Additionally, our Gold Seal accreditation and GuideStar Platinum rating place us among the top 1% of nonprofits nationwide for fiscal responsibility and transparency.  
We urge HSAB to view this funding request as an essential investment in the well-being of Monroe County residents. Your support is not just about sustaining critical services—it is also the key to unlocking additional state funding that directly benefits our community. We respectfully ask that our funding be restored to at least its previous level rather than further reductions that jeopardize these vital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</si>
</sst>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amily val="2"/>
    </font>
    <font>
      <b/>
      <sz val="12"/>
      <color rgb="FFFFFFFF"/>
      <name val="Arial"/>
      <family val="2"/>
    </font>
    <font>
      <b/>
      <sz val="14"/>
      <color rgb="FFFFFFFF"/>
      <name val="Arial"/>
      <family val="2"/>
    </font>
    <font>
      <sz val="12"/>
      <color rgb="FFFFFFFF"/>
      <name val="Arial"/>
      <family val="2"/>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49" fontId="5" fillId="3" borderId="3" xfId="0" applyNumberFormat="1" applyFont="1" applyFill="1" applyBorder="1" applyAlignment="1" applyProtection="1">
      <alignment horizontal="left" vertical="center" wrapText="1" indent="1"/>
      <protection locked="0"/>
    </xf>
    <xf numFmtId="49" fontId="5" fillId="3" borderId="2" xfId="0" applyNumberFormat="1" applyFont="1" applyFill="1" applyBorder="1" applyAlignment="1" applyProtection="1">
      <alignment horizontal="center" vertical="center" wrapText="1"/>
      <protection locked="0"/>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12" workbookViewId="0">
      <selection activeCell="B16" sqref="B16:E16"/>
    </sheetView>
  </sheetViews>
  <sheetFormatPr defaultRowHeight="15" x14ac:dyDescent="0.2"/>
  <cols>
    <col min="2" max="5" width="25" customWidth="1"/>
    <col min="702" max="702" width="9.109375" hidden="1"/>
  </cols>
  <sheetData>
    <row r="8" spans="2:5" ht="32.1" customHeight="1" x14ac:dyDescent="0.2">
      <c r="B8" s="40" t="s">
        <v>1</v>
      </c>
      <c r="C8" s="41"/>
      <c r="D8" s="41"/>
      <c r="E8" s="41"/>
    </row>
    <row r="10" spans="2:5" ht="27.75" x14ac:dyDescent="0.2">
      <c r="B10" s="2" t="s">
        <v>2</v>
      </c>
    </row>
    <row r="12" spans="2:5" ht="409.6" customHeight="1" x14ac:dyDescent="0.2">
      <c r="B12" s="42" t="s">
        <v>3</v>
      </c>
      <c r="C12" s="42"/>
      <c r="D12" s="42"/>
      <c r="E12" s="42"/>
    </row>
    <row r="14" spans="2:5" ht="27.75" x14ac:dyDescent="0.2">
      <c r="B14" s="2" t="s">
        <v>4</v>
      </c>
    </row>
    <row r="16" spans="2:5" ht="15.95" customHeight="1" x14ac:dyDescent="0.2">
      <c r="B16" s="43" t="s">
        <v>5</v>
      </c>
      <c r="C16" s="41"/>
      <c r="D16" s="41"/>
      <c r="E16" s="41"/>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F11" sqref="BF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9" t="s">
        <v>12</v>
      </c>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5" t="s">
        <v>13</v>
      </c>
    </row>
    <row r="11" spans="2:58" x14ac:dyDescent="0.2">
      <c r="B11" s="46">
        <v>1</v>
      </c>
      <c r="C11" s="47">
        <f>'1'!C33</f>
        <v>19</v>
      </c>
      <c r="D11" s="47"/>
      <c r="E11" s="47">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8" t="str">
        <f ca="1">IF(E11= 1, "Complete: no errors",IF(COUNTIF(INDIRECT("'"&amp;B11:B13&amp;"'!H11:H12"),"*"&amp;"response"&amp;"*"),"Errors present","No errors"))</f>
        <v>Complete: no errors</v>
      </c>
    </row>
    <row r="12" spans="2:58" x14ac:dyDescent="0.2">
      <c r="B12" s="46"/>
      <c r="C12" s="47"/>
      <c r="D12" s="47"/>
      <c r="E12" s="47"/>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8"/>
    </row>
    <row r="13" spans="2:58" x14ac:dyDescent="0.2">
      <c r="B13" s="46"/>
      <c r="C13" s="47"/>
      <c r="D13" s="47"/>
      <c r="E13" s="47"/>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8"/>
    </row>
    <row r="14" spans="2:58" ht="18" x14ac:dyDescent="0.2">
      <c r="B14" s="50" t="s">
        <v>6</v>
      </c>
      <c r="C14" s="52">
        <f>SUM(C11:C13)</f>
        <v>19</v>
      </c>
      <c r="D14" s="52"/>
      <c r="E14" s="52">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4"/>
    </row>
    <row r="15" spans="2:58" ht="18" x14ac:dyDescent="0.2">
      <c r="B15" s="51"/>
      <c r="C15" s="53"/>
      <c r="D15" s="53"/>
      <c r="E15" s="53"/>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5"/>
    </row>
    <row r="16" spans="2:58" ht="18" x14ac:dyDescent="0.2">
      <c r="B16" s="51"/>
      <c r="C16" s="53"/>
      <c r="D16" s="53"/>
      <c r="E16" s="53"/>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5"/>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workbookViewId="0">
      <pane ySplit="10" topLeftCell="A11" activePane="bottomLeft" state="frozen"/>
      <selection pane="bottomLeft" activeCell="G17" sqref="G17"/>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4" t="s">
        <v>20</v>
      </c>
      <c r="D11" s="55"/>
      <c r="E11" s="56"/>
      <c r="F11" s="9"/>
      <c r="G11" s="10"/>
      <c r="H11" s="14" t="str">
        <f>IF(AND(ISBLANK(F11),ISBLANK(G11)),"?", "Anything entered in this row will be ignored")</f>
        <v>?</v>
      </c>
      <c r="I11" s="1">
        <v>-1</v>
      </c>
    </row>
    <row r="12" spans="2:9" ht="195" x14ac:dyDescent="0.2">
      <c r="B12" s="1">
        <v>1257726</v>
      </c>
      <c r="C12" s="3" t="s">
        <v>21</v>
      </c>
      <c r="D12" s="13" t="s">
        <v>22</v>
      </c>
      <c r="E12" s="4"/>
      <c r="F12" s="7" t="s">
        <v>63</v>
      </c>
      <c r="G12" s="8" t="s">
        <v>91</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60" x14ac:dyDescent="0.2">
      <c r="B13" s="1">
        <v>1257730</v>
      </c>
      <c r="C13" s="3" t="s">
        <v>24</v>
      </c>
      <c r="D13" s="13" t="s">
        <v>25</v>
      </c>
      <c r="E13" s="4"/>
      <c r="F13" s="7" t="s">
        <v>23</v>
      </c>
      <c r="G13" s="38" t="s">
        <v>80</v>
      </c>
      <c r="H13" s="14" t="str">
        <f ca="1">IF(AND(
            OR(OFFSET($H13,0,-2) = "-",OFFSET($H13,0,-2) = ""),OFFSET($H13,0,-1) = ""),"Incomplete","Complete")</f>
        <v>Complete</v>
      </c>
      <c r="I13" s="1">
        <v>0</v>
      </c>
    </row>
    <row r="14" spans="2:9" ht="210" x14ac:dyDescent="0.2">
      <c r="B14" s="1">
        <v>1257731</v>
      </c>
      <c r="C14" s="3" t="s">
        <v>26</v>
      </c>
      <c r="D14" s="13" t="s">
        <v>27</v>
      </c>
      <c r="E14" s="4"/>
      <c r="F14" s="7" t="s">
        <v>23</v>
      </c>
      <c r="G14" s="38" t="s">
        <v>79</v>
      </c>
      <c r="H14" s="14" t="str">
        <f ca="1">IF(AND(
            OR(OFFSET($H14,0,-2) = "-",OFFSET($H14,0,-2) = ""),OFFSET($H14,0,-1) = ""),"Incomplete","Complete")</f>
        <v>Complete</v>
      </c>
      <c r="I14" s="1">
        <v>1</v>
      </c>
    </row>
    <row r="15" spans="2:9" ht="180" x14ac:dyDescent="0.2">
      <c r="B15" s="1">
        <v>1254674</v>
      </c>
      <c r="C15" s="3" t="s">
        <v>28</v>
      </c>
      <c r="D15" s="13" t="s">
        <v>29</v>
      </c>
      <c r="E15" s="4"/>
      <c r="F15" s="7" t="s">
        <v>23</v>
      </c>
      <c r="G15" s="38" t="s">
        <v>81</v>
      </c>
      <c r="H15" s="14" t="str">
        <f ca="1">IF(AND(
            OR(OFFSET($H15,0,-2) = "-",OFFSET($H15,0,-2) = ""),OFFSET($H15,0,-1) = ""),"Incomplete","Complete")</f>
        <v>Complete</v>
      </c>
      <c r="I15" s="1">
        <v>0</v>
      </c>
    </row>
    <row r="16" spans="2:9" ht="20.100000000000001" customHeight="1" x14ac:dyDescent="0.2">
      <c r="B16" s="1"/>
      <c r="C16" s="54" t="s">
        <v>30</v>
      </c>
      <c r="D16" s="55"/>
      <c r="E16" s="56"/>
      <c r="F16" s="9"/>
      <c r="G16" s="10"/>
      <c r="H16" s="14" t="str">
        <f>IF(AND(ISBLANK(F16),ISBLANK(G16)),"?", "Anything entered in this row will be ignored")</f>
        <v>?</v>
      </c>
      <c r="I16" s="1">
        <v>-1</v>
      </c>
    </row>
    <row r="17" spans="2:9" ht="405" x14ac:dyDescent="0.2">
      <c r="B17" s="1">
        <v>1257715</v>
      </c>
      <c r="C17" s="3" t="s">
        <v>31</v>
      </c>
      <c r="D17" s="13" t="s">
        <v>32</v>
      </c>
      <c r="E17" s="4"/>
      <c r="F17" s="7" t="s">
        <v>23</v>
      </c>
      <c r="G17" s="38" t="s">
        <v>92</v>
      </c>
      <c r="H17" s="14" t="str">
        <f ca="1">IF(AND(
            OR(OFFSET($H17,0,-2) = "-",OFFSET($H17,0,-2) = ""),OFFSET($H17,0,-1) = ""),"Incomplete","Complete")</f>
        <v>Complete</v>
      </c>
      <c r="I17" s="1">
        <v>1</v>
      </c>
    </row>
    <row r="18" spans="2:9" ht="20.100000000000001" customHeight="1" x14ac:dyDescent="0.2">
      <c r="B18" s="1"/>
      <c r="C18" s="54" t="s">
        <v>33</v>
      </c>
      <c r="D18" s="55"/>
      <c r="E18" s="56"/>
      <c r="F18" s="9"/>
      <c r="G18" s="10"/>
      <c r="H18" s="14" t="str">
        <f>IF(AND(ISBLANK(F18),ISBLANK(G18)),"?", "Anything entered in this row will be ignored")</f>
        <v>?</v>
      </c>
      <c r="I18" s="1">
        <v>-1</v>
      </c>
    </row>
    <row r="19" spans="2:9" ht="45" x14ac:dyDescent="0.2">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36</v>
      </c>
      <c r="D20" s="13" t="s">
        <v>37</v>
      </c>
      <c r="E20" s="4"/>
      <c r="F20" s="7" t="s">
        <v>66</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38</v>
      </c>
      <c r="D21" s="13" t="s">
        <v>39</v>
      </c>
      <c r="E21" s="4"/>
      <c r="F21" s="7" t="s">
        <v>67</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40</v>
      </c>
      <c r="D22" s="13" t="s">
        <v>41</v>
      </c>
      <c r="E22" s="4"/>
      <c r="F22" s="7" t="s">
        <v>67</v>
      </c>
      <c r="G22" s="3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42</v>
      </c>
      <c r="D23" s="13" t="s">
        <v>43</v>
      </c>
      <c r="E23" s="4"/>
      <c r="F23" s="7" t="s">
        <v>73</v>
      </c>
      <c r="G23" s="38" t="s">
        <v>89</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165" x14ac:dyDescent="0.2">
      <c r="B24" s="1">
        <v>1258128</v>
      </c>
      <c r="C24" s="3" t="s">
        <v>44</v>
      </c>
      <c r="D24" s="13" t="s">
        <v>45</v>
      </c>
      <c r="E24" s="4"/>
      <c r="F24" s="7" t="s">
        <v>23</v>
      </c>
      <c r="G24" s="38" t="s">
        <v>82</v>
      </c>
      <c r="H24" s="14" t="str">
        <f ca="1">IF(AND(
            OR(OFFSET($H24,0,-2) = "-",OFFSET($H24,0,-2) = ""),OFFSET($H24,0,-1) = ""),"Incomplete","Complete")</f>
        <v>Complete</v>
      </c>
      <c r="I24" s="1">
        <v>0</v>
      </c>
    </row>
    <row r="25" spans="2:9" ht="105" x14ac:dyDescent="0.2">
      <c r="B25" s="1">
        <v>1258129</v>
      </c>
      <c r="C25" s="3" t="s">
        <v>46</v>
      </c>
      <c r="D25" s="13" t="s">
        <v>47</v>
      </c>
      <c r="E25" s="4"/>
      <c r="F25" s="7" t="s">
        <v>23</v>
      </c>
      <c r="G25" s="38" t="s">
        <v>84</v>
      </c>
      <c r="H25" s="14" t="str">
        <f ca="1">IF(AND(
            OR(OFFSET($H25,0,-2) = "-",OFFSET($H25,0,-2) = ""),OFFSET($H25,0,-1) = ""),"Incomplete","Complete")</f>
        <v>Complete</v>
      </c>
      <c r="I25" s="1">
        <v>1</v>
      </c>
    </row>
    <row r="26" spans="2:9" ht="60" x14ac:dyDescent="0.2">
      <c r="B26" s="1">
        <v>1258132</v>
      </c>
      <c r="C26" s="3" t="s">
        <v>48</v>
      </c>
      <c r="D26" s="13" t="s">
        <v>49</v>
      </c>
      <c r="E26" s="4"/>
      <c r="F26" s="7" t="s">
        <v>75</v>
      </c>
      <c r="G26" s="38" t="s">
        <v>83</v>
      </c>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50</v>
      </c>
      <c r="D27" s="13" t="s">
        <v>51</v>
      </c>
      <c r="E27" s="4"/>
      <c r="F27" s="39" t="s">
        <v>85</v>
      </c>
      <c r="G27" s="8"/>
      <c r="H27" s="14" t="str">
        <f ca="1">IF(AND(
            OR(OFFSET($H27,0,-2) = "-",OFFSET($H27,0,-2) = ""),OFFSET($H27,0,-1) = ""),"Incomplete","Complete")</f>
        <v>Complete</v>
      </c>
      <c r="I27" s="1">
        <v>1</v>
      </c>
    </row>
    <row r="28" spans="2:9" ht="210" x14ac:dyDescent="0.2">
      <c r="B28" s="1">
        <v>1258139</v>
      </c>
      <c r="C28" s="3" t="s">
        <v>52</v>
      </c>
      <c r="D28" s="13" t="s">
        <v>53</v>
      </c>
      <c r="E28" s="4"/>
      <c r="F28" s="7" t="s">
        <v>23</v>
      </c>
      <c r="G28" s="38" t="s">
        <v>86</v>
      </c>
      <c r="H28" s="14" t="str">
        <f ca="1">IF(AND(
            OR(OFFSET($H28,0,-2) = "-",OFFSET($H28,0,-2) = ""),OFFSET($H28,0,-1) = ""),"Incomplete","Complete")</f>
        <v>Complete</v>
      </c>
      <c r="I28" s="1">
        <v>0</v>
      </c>
    </row>
    <row r="29" spans="2:9" ht="105" x14ac:dyDescent="0.2">
      <c r="B29" s="1">
        <v>1258141</v>
      </c>
      <c r="C29" s="3" t="s">
        <v>54</v>
      </c>
      <c r="D29" s="13" t="s">
        <v>55</v>
      </c>
      <c r="E29" s="4"/>
      <c r="F29" s="7" t="s">
        <v>23</v>
      </c>
      <c r="G29" s="38" t="s">
        <v>87</v>
      </c>
      <c r="H29" s="14" t="str">
        <f ca="1">IF(AND(
            OR(OFFSET($H29,0,-2) = "-",OFFSET($H29,0,-2) = ""),OFFSET($H29,0,-1) = ""),"Incomplete","Complete")</f>
        <v>Complete</v>
      </c>
      <c r="I29" s="1">
        <v>1</v>
      </c>
    </row>
    <row r="30" spans="2:9" ht="75" x14ac:dyDescent="0.2">
      <c r="B30" s="1">
        <v>1363343</v>
      </c>
      <c r="C30" s="3" t="s">
        <v>56</v>
      </c>
      <c r="D30" s="13" t="s">
        <v>57</v>
      </c>
      <c r="E30" s="4"/>
      <c r="F30" s="39" t="s">
        <v>88</v>
      </c>
      <c r="G30" s="8"/>
      <c r="H30" s="14" t="str">
        <f ca="1">IF(AND(
            OR(OFFSET($H30,0,-2) = "-",OFFSET($H30,0,-2) = ""),OFFSET($H30,0,-1) = ""),"Incomplete","Complete")</f>
        <v>Complete</v>
      </c>
      <c r="I30" s="1">
        <v>0</v>
      </c>
    </row>
    <row r="31" spans="2:9" ht="90" x14ac:dyDescent="0.2">
      <c r="B31" s="1">
        <v>1363448</v>
      </c>
      <c r="C31" s="3" t="s">
        <v>58</v>
      </c>
      <c r="D31" s="13" t="s">
        <v>59</v>
      </c>
      <c r="E31" s="4"/>
      <c r="F31" s="7" t="s">
        <v>77</v>
      </c>
      <c r="G31" s="38" t="s">
        <v>90</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409.6" thickBot="1" x14ac:dyDescent="0.25">
      <c r="B32" s="1">
        <v>1258142</v>
      </c>
      <c r="C32" s="3" t="s">
        <v>60</v>
      </c>
      <c r="D32" s="13" t="s">
        <v>61</v>
      </c>
      <c r="E32" s="4"/>
      <c r="F32" s="7" t="s">
        <v>23</v>
      </c>
      <c r="G32" s="8" t="s">
        <v>93</v>
      </c>
      <c r="H32" s="14" t="str">
        <f ca="1">IF(AND(
            OR(OFFSET($H32,0,-2) = "-",OFFSET($H32,0,-2) = ""),OFFSET($H32,0,-1) = ""),"Incomplete","Complete")</f>
        <v>Complete</v>
      </c>
      <c r="I32" s="1">
        <v>0</v>
      </c>
    </row>
    <row r="33" spans="2:8" ht="27" customHeight="1" x14ac:dyDescent="0.2">
      <c r="B33">
        <v>-1</v>
      </c>
      <c r="C33" s="57">
        <f>COUNTIF(I11:I32,"&lt;&gt;-1")</f>
        <v>19</v>
      </c>
      <c r="D33" s="58"/>
      <c r="E33" s="12"/>
      <c r="F33" s="59">
        <f ca="1">IF(C33=0,1,(COUNTIF(H11:H32,TRUE)+COUNTIF(H11:H32,"Complete")) / (C33))</f>
        <v>1</v>
      </c>
      <c r="G33" s="58"/>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8f4acd-a264-4605-9cd6-370d94883e80">
      <Terms xmlns="http://schemas.microsoft.com/office/infopath/2007/PartnerControls"/>
    </lcf76f155ced4ddcb4097134ff3c332f>
    <TaxCatchAll xmlns="2a72a92f-29fd-4eae-832f-798d1672b4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B51CA74DE47744926FF90DCC257D5A" ma:contentTypeVersion="17" ma:contentTypeDescription="Create a new document." ma:contentTypeScope="" ma:versionID="19d46ccd944ffaf382439fd02c1d0892">
  <xsd:schema xmlns:xsd="http://www.w3.org/2001/XMLSchema" xmlns:xs="http://www.w3.org/2001/XMLSchema" xmlns:p="http://schemas.microsoft.com/office/2006/metadata/properties" xmlns:ns2="748f4acd-a264-4605-9cd6-370d94883e80" xmlns:ns3="2a72a92f-29fd-4eae-832f-798d1672b4e7" targetNamespace="http://schemas.microsoft.com/office/2006/metadata/properties" ma:root="true" ma:fieldsID="0c7aac1ecbef43c95910ec89009315da" ns2:_="" ns3:_="">
    <xsd:import namespace="748f4acd-a264-4605-9cd6-370d94883e80"/>
    <xsd:import namespace="2a72a92f-29fd-4eae-832f-798d1672b4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8f4acd-a264-4605-9cd6-370d94883e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bc45454-0e1e-4a44-930e-6c426f465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72a92f-29fd-4eae-832f-798d1672b4e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61f987b-e8ae-4766-80d4-16d8a5dfae6f}" ma:internalName="TaxCatchAll" ma:showField="CatchAllData" ma:web="2a72a92f-29fd-4eae-832f-798d1672b4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D199A0-E828-4FB2-8DDE-0D68C94097C0}">
  <ds:schemaRefs>
    <ds:schemaRef ds:uri="http://schemas.microsoft.com/office/2006/metadata/properties"/>
    <ds:schemaRef ds:uri="http://schemas.microsoft.com/office/infopath/2007/PartnerControls"/>
    <ds:schemaRef ds:uri="748f4acd-a264-4605-9cd6-370d94883e80"/>
    <ds:schemaRef ds:uri="2a72a92f-29fd-4eae-832f-798d1672b4e7"/>
  </ds:schemaRefs>
</ds:datastoreItem>
</file>

<file path=customXml/itemProps2.xml><?xml version="1.0" encoding="utf-8"?>
<ds:datastoreItem xmlns:ds="http://schemas.openxmlformats.org/officeDocument/2006/customXml" ds:itemID="{282BCB9D-A7E9-4A95-931A-1363BC4B1F41}">
  <ds:schemaRefs>
    <ds:schemaRef ds:uri="http://schemas.microsoft.com/sharepoint/v3/contenttype/forms"/>
  </ds:schemaRefs>
</ds:datastoreItem>
</file>

<file path=customXml/itemProps3.xml><?xml version="1.0" encoding="utf-8"?>
<ds:datastoreItem xmlns:ds="http://schemas.openxmlformats.org/officeDocument/2006/customXml" ds:itemID="{702C0D10-5485-4DD6-8781-C5C98984E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8f4acd-a264-4605-9cd6-370d94883e80"/>
    <ds:schemaRef ds:uri="2a72a92f-29fd-4eae-832f-798d1672b4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Greg Wheeler</cp:lastModifiedBy>
  <dcterms:created xsi:type="dcterms:W3CDTF">2025-02-10T17:59:02Z</dcterms:created>
  <dcterms:modified xsi:type="dcterms:W3CDTF">2025-03-20T19:39:14Z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0x010100C6B51CA74DE47744926FF90DCC257D5A</vt:lpwstr>
  </property>
  <property fmtid="{D5CDD505-2E9C-101B-9397-08002B2CF9AE}" pid="3" name="MediaServiceImageTags">
    <vt:lpwstr/>
  </property>
</Properties>
</file>