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ErinJacobson\Documents\HSAB 2026 Application\"/>
    </mc:Choice>
  </mc:AlternateContent>
  <xr:revisionPtr revIDLastSave="0" documentId="8_{D0E7DB04-271C-4B3E-A787-3C7539E87CB5}" xr6:coauthVersionLast="47" xr6:coauthVersionMax="47" xr10:uidLastSave="{00000000-0000-0000-0000-000000000000}"/>
  <bookViews>
    <workbookView xWindow="34950" yWindow="405" windowWidth="21120" windowHeight="15030" tabRatio="756"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6" i="5"/>
  <c r="E10" i="5"/>
  <c r="E27" i="5"/>
  <c r="E35" i="5"/>
  <c r="E36" i="5"/>
  <c r="E37" i="5"/>
  <c r="E38" i="5"/>
  <c r="E40" i="5"/>
  <c r="E19" i="5"/>
  <c r="E42" i="5"/>
  <c r="E20" i="5"/>
  <c r="E43" i="5"/>
  <c r="E24" i="5"/>
  <c r="E28" i="5"/>
  <c r="E30" i="5"/>
  <c r="E32" i="5"/>
  <c r="E33" i="5"/>
  <c r="E34" i="5"/>
  <c r="E39" i="5"/>
  <c r="E22" i="5"/>
  <c r="E44" i="5"/>
  <c r="E23" i="5"/>
  <c r="E7" i="5"/>
  <c r="E25" i="5"/>
  <c r="E41"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<sst xmlns="http://schemas.openxmlformats.org/spreadsheetml/2006/main" count="272" uniqueCount="172">
  <si>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</si>
  <si>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</si>
  <si>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</si>
  <si>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</si>
  <si>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</si>
  <si>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</si>
  <si>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</si>
  <si>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</si>
  <si>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</si>
  <si>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</si>
  <si>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</si>
  <si>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</si>
  <si>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</si>
  <si>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</si>
  <si>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</si>
  <si>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</si>
  <si>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</si>
  <si>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</si>
  <si>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</si>
  <si>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</si>
  <si>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</si>
  <si>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</si>
  <si>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</si>
  <si>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</si>
  <si>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</si>
  <si>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</si>
  <si>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</si>
  <si>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</si>
  <si>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</si>
  <si>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</si>
  <si>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</si>
  <si>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</si>
  <si>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</si>
  <si>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</si>
  <si>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</si>
  <si>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</si>
  <si>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</si>
  <si>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</si>
  <si>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</si>
  <si>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</si>
  <si>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</si>
  <si>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</si>
  <si>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</si>
  <si>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</si>
  <si>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</si>
  <si>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</si>
  <si>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</si>
  <si>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</si>
  <si>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</si>
  <si>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</si>
  <si>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</si>
  <si>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</si>
  <si>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</si>
  <si>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</si>
  <si>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</si>
  <si>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</si>
  <si>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</si>
  <si>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</si>
  <si>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</si>
  <si>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</si>
  <si>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</si>
  <si>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</si>
  <si>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</si>
  <si>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</si>
  <si>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</si>
  <si>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</si>
  <si>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</si>
  <si>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</si>
  <si>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</si>
  <si>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</si>
  <si>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</si>
  <si>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</si>
  <si>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</si>
  <si>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</si>
  <si>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</si>
  <si>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</si>
  <si>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</si>
  <si>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</si>
  <si>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</si>
  <si>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</si>
  <si>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</si>
  <si>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</si>
  <si>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</si>
  <si>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</si>
  <si>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</si>
  <si>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</si>
  <si>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</si>
  <si>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</si>
  <si>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</si>
  <si>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</si>
  <si>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</si>
  <si>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</si>
  <si>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</si>
  <si>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</si>
  <si>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</si>
  <si>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</si>
  <si>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</si>
  <si>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</si>
  <si>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</si>
  <si>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Key West, FL</t>
  </si>
  <si>
    <t>Attorney</t>
  </si>
  <si>
    <t>Executive Vice-President</t>
  </si>
  <si>
    <t>Erica Hughes-Sterling, Director</t>
  </si>
  <si>
    <t>(305) 294-9556</t>
  </si>
  <si>
    <t>Retired US Army Colonel</t>
  </si>
  <si>
    <t>(305) 293-7104</t>
  </si>
  <si>
    <t>Patricia Nossov, Treasurer/Secretary</t>
  </si>
  <si>
    <t>(713) 614-4909</t>
  </si>
  <si>
    <t>Nathan Eden, Director</t>
  </si>
  <si>
    <t>Attorney, ABA, Monroe County Bar Assoc.</t>
  </si>
  <si>
    <t>(305) 292-5588</t>
  </si>
  <si>
    <t>Father John Baker, Director</t>
  </si>
  <si>
    <t>Retired Pastor</t>
  </si>
  <si>
    <t>(305) 294-1018</t>
  </si>
  <si>
    <t>Thomas Callahan, Director</t>
  </si>
  <si>
    <t>Attorney, ABA, MD State Bar Assoc.</t>
  </si>
  <si>
    <t>Fort Lauderdale, FL</t>
  </si>
  <si>
    <t>(410) 703-8212</t>
  </si>
  <si>
    <t>Food Distribution- Stock Island Pantry</t>
  </si>
  <si>
    <t>Low-income families, children, and individuals; Homeless persons</t>
  </si>
  <si>
    <t>M-Th. 9:30-6:00</t>
  </si>
  <si>
    <t>Food Distribution - Key Largo Pantry</t>
  </si>
  <si>
    <t>Lower Keys</t>
  </si>
  <si>
    <t>Upper Keys</t>
  </si>
  <si>
    <t>Monday 1:30-5:00</t>
  </si>
  <si>
    <t>Children from low-income families</t>
  </si>
  <si>
    <t>Lower/Middle Keys</t>
  </si>
  <si>
    <t>Monday-Friday</t>
  </si>
  <si>
    <t>Low-income seniors</t>
  </si>
  <si>
    <t>Key West</t>
  </si>
  <si>
    <t>Nutrition Education</t>
  </si>
  <si>
    <t>county-wide</t>
  </si>
  <si>
    <t>A</t>
  </si>
  <si>
    <t>Chief Executive Officer</t>
  </si>
  <si>
    <t>Grants &amp; Engagement Manager</t>
  </si>
  <si>
    <t xml:space="preserve">Nutrition Manager </t>
  </si>
  <si>
    <t>Operations Manager</t>
  </si>
  <si>
    <t>Pantry Intake Coordinator</t>
  </si>
  <si>
    <t>Pantry Attendant</t>
  </si>
  <si>
    <t>P</t>
  </si>
  <si>
    <t>Pantry Manager</t>
  </si>
  <si>
    <t>Kitchen Attendant</t>
  </si>
  <si>
    <t>Kitchen Director</t>
  </si>
  <si>
    <t>Kitchen Manager</t>
  </si>
  <si>
    <t>Summer Kitchen Attendant</t>
  </si>
  <si>
    <t>X</t>
  </si>
  <si>
    <t>Each employee is eligible for a $2500 Health spending account that can be used towards medical, dental, and vision expenses.</t>
  </si>
  <si>
    <t>Children at Title-1 Monroe County Public Schools &amp; Community Adults</t>
  </si>
  <si>
    <r>
      <rPr>
        <sz val="9"/>
        <rFont val="Candara"/>
        <family val="2"/>
      </rPr>
      <t>Current number of unduplicated clients for the entire agency ("snapshot") as of   03</t>
    </r>
    <r>
      <rPr>
        <vertAlign val="superscript"/>
        <sz val="12"/>
        <rFont val="Candara"/>
        <family val="2"/>
      </rPr>
      <t xml:space="preserve">   </t>
    </r>
    <r>
      <rPr>
        <sz val="9"/>
        <rFont val="Candara"/>
        <family val="2"/>
      </rPr>
      <t>/   27</t>
    </r>
    <r>
      <rPr>
        <vertAlign val="superscript"/>
        <sz val="12"/>
        <rFont val="Candara"/>
        <family val="2"/>
      </rPr>
      <t xml:space="preserve">   </t>
    </r>
    <r>
      <rPr>
        <sz val="9"/>
        <rFont val="Candara"/>
        <family val="2"/>
      </rPr>
      <t>/  2025</t>
    </r>
  </si>
  <si>
    <t xml:space="preserve">With the highest cost of living in the state of Florida, an estimated 43% of Monroe County residents are Asset Limited, Income-Constrained, Employed (ALICE). Already high food prices have been compounded by rising inflation, especially over the last year. SOS's goal is to ensure low-income families have access to healthy sources of nutrition via our food pantries and Community Kitchen. By reducing the amount of money families have to spent on groceries, we aim to free up more money in the household budget for expenses such as housing, medical, and childcare costs. Food-insecure communities experience higher rates of chronic conditions such as heart disease, high blood pressure, and obesity. Approximately 50% of the food we distribute is healthy and nutritious fresh food contributing to a much healthier Monroe County. </t>
  </si>
  <si>
    <t>Food Purchasing</t>
  </si>
  <si>
    <t>MCHSAB</t>
  </si>
  <si>
    <t>USDA - Children's Meals</t>
  </si>
  <si>
    <t>USDA - UAIP</t>
  </si>
  <si>
    <t>USDA - LFPP</t>
  </si>
  <si>
    <t>AOA - Senior Meals</t>
  </si>
  <si>
    <t>Local &amp; National</t>
  </si>
  <si>
    <t>Value of Donated Food</t>
  </si>
  <si>
    <t>Fundraising, Donations</t>
  </si>
  <si>
    <t>Program Fees</t>
  </si>
  <si>
    <t>Rent Rev. -Dept Prop.</t>
  </si>
  <si>
    <t>Dividend, Interest</t>
  </si>
  <si>
    <r>
      <rPr>
        <b/>
        <sz val="11"/>
        <rFont val="Candara"/>
        <family val="2"/>
      </rPr>
      <t>Beginning:  01/01/2025</t>
    </r>
    <r>
      <rPr>
        <vertAlign val="superscript"/>
        <sz val="8"/>
        <rFont val="Candara"/>
        <family val="2"/>
      </rPr>
      <t xml:space="preserve">      </t>
    </r>
    <r>
      <rPr>
        <b/>
        <sz val="11"/>
        <rFont val="Candara"/>
        <family val="2"/>
      </rPr>
      <t>&amp;
Ending:        12/31/2025</t>
    </r>
  </si>
  <si>
    <r>
      <rPr>
        <b/>
        <sz val="11"/>
        <rFont val="Candara"/>
        <family val="2"/>
      </rPr>
      <t>Beginning:   01/01/2026</t>
    </r>
    <r>
      <rPr>
        <vertAlign val="superscript"/>
        <sz val="8"/>
        <rFont val="Candara"/>
        <family val="2"/>
      </rPr>
      <t xml:space="preserve">    </t>
    </r>
    <r>
      <rPr>
        <b/>
        <sz val="11"/>
        <rFont val="Candara"/>
        <family val="2"/>
      </rPr>
      <t>&amp;
Ending:          12/31/2026</t>
    </r>
  </si>
  <si>
    <t>Independent Contractor:  (Stacy Aguilar)</t>
  </si>
  <si>
    <t>Children Fresh Meals Program</t>
  </si>
  <si>
    <t>Seniors Fresh Meals Program</t>
  </si>
  <si>
    <t>Doria Goodrich, President</t>
  </si>
  <si>
    <t>Meal Packaging Supplies</t>
  </si>
  <si>
    <t>AmeriCorps VISTA Cost-Share w/ Housing</t>
  </si>
  <si>
    <t>Fuel - Refrigerated Vehicles</t>
  </si>
  <si>
    <t>USDA Economic Value of Donated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</si>
</sst>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0."/>
    <numFmt numFmtId="165" formatCode="0.0"/>
    <numFmt numFmtId="166" formatCode="\$\ #,##0"/>
    <numFmt numFmtId="167" formatCode="\$\ #,##0.00"/>
    <numFmt numFmtId="168" formatCode="\$\ 0.00"/>
    <numFmt numFmtId="169" formatCode="\$\ 0"/>
    <numFmt numFmtId="170" formatCode="&quot;$&quot;#,##0.00"/>
  </numFmts>
  <fonts count="44"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1">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3" fillId="0" borderId="10" xfId="0" applyNumberFormat="1" applyFont="1" applyBorder="1" applyAlignment="1" applyProtection="1">
      <alignment wrapText="1"/>
      <protection locked="0"/>
    </xf>
    <xf numFmtId="0" fontId="2" fillId="0" borderId="10" xfId="0" applyFont="1" applyBorder="1" applyAlignment="1" applyProtection="1">
      <alignment horizontal="left" vertical="top" wrapText="1"/>
      <protection locked="0"/>
    </xf>
    <xf numFmtId="1" fontId="3" fillId="0" borderId="10" xfId="0" applyNumberFormat="1" applyFont="1" applyBorder="1" applyAlignment="1" applyProtection="1">
      <alignment horizontal="center" vertical="top" wrapText="1" shrinkToFit="1"/>
      <protection locked="0"/>
    </xf>
    <xf numFmtId="14" fontId="2" fillId="0" borderId="1" xfId="0" applyNumberFormat="1" applyFont="1" applyBorder="1" applyAlignment="1" applyProtection="1">
      <alignment horizontal="center" vertical="top" wrapText="1"/>
      <protection locked="0"/>
    </xf>
    <xf numFmtId="6" fontId="0" fillId="0" borderId="10" xfId="0" applyNumberFormat="1" applyBorder="1" applyAlignment="1" applyProtection="1">
      <alignment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58224</xdr:colOff>
      <xdr:row>22</xdr:row>
      <xdr:rowOff>54610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3"/>
  <sheetViews>
    <sheetView tabSelected="1" workbookViewId="0">
      <selection activeCell="D3" sqref="D3"/>
    </sheetView>
  </sheetViews>
  <sheetFormatPr defaultRowHeight="13.2" x14ac:dyDescent="0.25"/>
  <cols>
    <col min="1" max="2" width="3.33203125" customWidth="1"/>
    <col min="3" max="3" width="1.109375" customWidth="1"/>
    <col min="4" max="4" width="23.33203125" customWidth="1"/>
    <col min="5" max="5" width="17.77734375" customWidth="1"/>
    <col min="6" max="6" width="12.109375" customWidth="1"/>
    <col min="7" max="7" width="17.33203125" customWidth="1"/>
    <col min="8" max="8" width="14.33203125" customWidth="1"/>
    <col min="9" max="9" width="16.33203125" customWidth="1"/>
    <col min="10" max="11" width="2.109375" customWidth="1"/>
    <col min="12" max="12" width="4.6640625" customWidth="1"/>
    <col min="13" max="13" width="1.109375" customWidth="1"/>
  </cols>
  <sheetData>
    <row r="1" spans="1:13" ht="42.9" customHeight="1" x14ac:dyDescent="0.25">
      <c r="B1" s="7"/>
      <c r="D1" s="113" t="s">
        <v>82</v>
      </c>
      <c r="E1" s="113"/>
      <c r="F1" s="113"/>
      <c r="G1" s="113"/>
      <c r="H1" s="113"/>
      <c r="I1" s="113"/>
      <c r="J1" s="6"/>
      <c r="K1" s="7"/>
      <c r="L1" s="7"/>
      <c r="M1" s="7"/>
    </row>
    <row r="2" spans="1:13" ht="28.8" x14ac:dyDescent="0.25">
      <c r="A2" s="1"/>
      <c r="B2" s="112"/>
      <c r="C2" s="112"/>
      <c r="D2" s="2" t="s">
        <v>0</v>
      </c>
      <c r="E2" s="8" t="s">
        <v>1</v>
      </c>
      <c r="F2" s="8" t="s">
        <v>2</v>
      </c>
      <c r="G2" s="8" t="s">
        <v>3</v>
      </c>
      <c r="H2" s="8" t="s">
        <v>4</v>
      </c>
      <c r="I2" s="9" t="s">
        <v>5</v>
      </c>
      <c r="J2" s="112"/>
      <c r="K2" s="112"/>
      <c r="L2" s="112"/>
      <c r="M2" s="112"/>
    </row>
    <row r="3" spans="1:13" ht="15.9" customHeight="1" x14ac:dyDescent="0.25">
      <c r="A3" s="1"/>
      <c r="B3" s="112"/>
      <c r="C3" s="112"/>
      <c r="D3" s="77" t="s">
        <v>167</v>
      </c>
      <c r="E3" s="77" t="s">
        <v>101</v>
      </c>
      <c r="F3" s="77" t="s">
        <v>99</v>
      </c>
      <c r="G3" s="77" t="s">
        <v>105</v>
      </c>
      <c r="H3" s="109">
        <v>14</v>
      </c>
      <c r="I3" s="110">
        <v>46387</v>
      </c>
      <c r="J3" s="112"/>
      <c r="K3" s="112"/>
      <c r="L3" s="112"/>
      <c r="M3" s="112"/>
    </row>
    <row r="4" spans="1:13" ht="15" customHeight="1" x14ac:dyDescent="0.25">
      <c r="A4" s="1"/>
      <c r="B4" s="112"/>
      <c r="C4" s="112"/>
      <c r="D4" s="77" t="s">
        <v>106</v>
      </c>
      <c r="E4" s="77" t="s">
        <v>104</v>
      </c>
      <c r="F4" s="77" t="s">
        <v>99</v>
      </c>
      <c r="G4" s="77" t="s">
        <v>107</v>
      </c>
      <c r="H4" s="109">
        <v>10</v>
      </c>
      <c r="I4" s="110">
        <v>46387</v>
      </c>
      <c r="J4" s="112"/>
      <c r="K4" s="112"/>
      <c r="L4" s="112"/>
      <c r="M4" s="112"/>
    </row>
    <row r="5" spans="1:13" ht="15" customHeight="1" x14ac:dyDescent="0.25">
      <c r="A5" s="1"/>
      <c r="B5" s="112"/>
      <c r="C5" s="112"/>
      <c r="D5" s="77" t="s">
        <v>102</v>
      </c>
      <c r="E5" s="77" t="s">
        <v>100</v>
      </c>
      <c r="F5" s="77" t="s">
        <v>99</v>
      </c>
      <c r="G5" s="77" t="s">
        <v>103</v>
      </c>
      <c r="H5" s="109">
        <v>14</v>
      </c>
      <c r="I5" s="110">
        <v>46387</v>
      </c>
      <c r="J5" s="112"/>
      <c r="K5" s="112"/>
      <c r="L5" s="112"/>
      <c r="M5" s="112"/>
    </row>
    <row r="6" spans="1:13" ht="15" customHeight="1" x14ac:dyDescent="0.25">
      <c r="A6" s="1"/>
      <c r="B6" s="112"/>
      <c r="C6" s="112"/>
      <c r="D6" s="77" t="s">
        <v>108</v>
      </c>
      <c r="E6" s="77" t="s">
        <v>109</v>
      </c>
      <c r="F6" s="77" t="s">
        <v>99</v>
      </c>
      <c r="G6" s="77" t="s">
        <v>110</v>
      </c>
      <c r="H6" s="109">
        <v>6</v>
      </c>
      <c r="I6" s="110">
        <v>46387</v>
      </c>
      <c r="J6" s="112"/>
      <c r="K6" s="112"/>
      <c r="L6" s="112"/>
      <c r="M6" s="112"/>
    </row>
    <row r="7" spans="1:13" ht="15.9" customHeight="1" x14ac:dyDescent="0.25">
      <c r="A7" s="1"/>
      <c r="B7" s="112"/>
      <c r="C7" s="112"/>
      <c r="D7" s="77" t="s">
        <v>111</v>
      </c>
      <c r="E7" s="77" t="s">
        <v>112</v>
      </c>
      <c r="F7" s="77" t="s">
        <v>99</v>
      </c>
      <c r="G7" s="77" t="s">
        <v>113</v>
      </c>
      <c r="H7" s="109">
        <v>14</v>
      </c>
      <c r="I7" s="110">
        <v>46387</v>
      </c>
      <c r="J7" s="112"/>
      <c r="K7" s="112"/>
      <c r="L7" s="112"/>
      <c r="M7" s="112"/>
    </row>
    <row r="8" spans="1:13" ht="15" customHeight="1" x14ac:dyDescent="0.25">
      <c r="A8" s="1"/>
      <c r="B8" s="112"/>
      <c r="C8" s="112"/>
      <c r="D8" s="77" t="s">
        <v>114</v>
      </c>
      <c r="E8" s="77" t="s">
        <v>115</v>
      </c>
      <c r="F8" s="77" t="s">
        <v>116</v>
      </c>
      <c r="G8" s="77" t="s">
        <v>117</v>
      </c>
      <c r="H8" s="109">
        <v>14</v>
      </c>
      <c r="I8" s="110">
        <v>46387</v>
      </c>
      <c r="J8" s="112"/>
      <c r="K8" s="112"/>
      <c r="L8" s="112"/>
      <c r="M8" s="112"/>
    </row>
    <row r="9" spans="1:13" ht="15" customHeight="1" x14ac:dyDescent="0.25">
      <c r="A9" s="1"/>
      <c r="B9" s="112"/>
      <c r="C9" s="112"/>
      <c r="D9" s="77"/>
      <c r="E9" s="77"/>
      <c r="F9" s="77"/>
      <c r="G9" s="108"/>
      <c r="H9" s="109"/>
      <c r="I9" s="80"/>
      <c r="J9" s="112"/>
      <c r="K9" s="112"/>
      <c r="L9" s="112"/>
      <c r="M9" s="112"/>
    </row>
    <row r="10" spans="1:13" ht="15" customHeight="1" x14ac:dyDescent="0.25">
      <c r="A10" s="1"/>
      <c r="B10" s="112"/>
      <c r="C10" s="112"/>
      <c r="D10" s="77"/>
      <c r="E10" s="77"/>
      <c r="F10" s="77"/>
      <c r="G10" s="78"/>
      <c r="H10" s="79"/>
      <c r="I10" s="80"/>
      <c r="J10" s="112"/>
      <c r="K10" s="112"/>
      <c r="L10" s="112"/>
      <c r="M10" s="112"/>
    </row>
    <row r="11" spans="1:13" ht="15.9" customHeight="1" x14ac:dyDescent="0.25">
      <c r="A11" s="1"/>
      <c r="B11" s="112"/>
      <c r="C11" s="112"/>
      <c r="D11" s="77"/>
      <c r="E11" s="77"/>
      <c r="F11" s="77"/>
      <c r="G11" s="78"/>
      <c r="H11" s="79"/>
      <c r="I11" s="80"/>
      <c r="J11" s="112"/>
      <c r="K11" s="112"/>
      <c r="L11" s="112"/>
      <c r="M11" s="112"/>
    </row>
    <row r="12" spans="1:13" ht="15" customHeight="1" x14ac:dyDescent="0.25">
      <c r="A12" s="1"/>
      <c r="B12" s="112"/>
      <c r="C12" s="112"/>
      <c r="D12" s="77"/>
      <c r="E12" s="77"/>
      <c r="F12" s="77"/>
      <c r="G12" s="78"/>
      <c r="H12" s="79"/>
      <c r="I12" s="80"/>
      <c r="J12" s="112"/>
      <c r="K12" s="112"/>
      <c r="L12" s="112"/>
      <c r="M12" s="112"/>
    </row>
    <row r="13" spans="1:13" ht="15" customHeight="1" x14ac:dyDescent="0.25">
      <c r="A13" s="1"/>
      <c r="B13" s="112"/>
      <c r="C13" s="112"/>
      <c r="D13" s="77"/>
      <c r="E13" s="77"/>
      <c r="F13" s="77"/>
      <c r="G13" s="78"/>
      <c r="H13" s="79"/>
      <c r="I13" s="80"/>
      <c r="J13" s="112"/>
      <c r="K13" s="112"/>
      <c r="L13" s="112"/>
      <c r="M13" s="112"/>
    </row>
    <row r="14" spans="1:13" ht="15" customHeight="1" x14ac:dyDescent="0.25">
      <c r="A14" s="1"/>
      <c r="B14" s="112"/>
      <c r="C14" s="112"/>
      <c r="D14" s="77"/>
      <c r="E14" s="77"/>
      <c r="F14" s="77"/>
      <c r="G14" s="78"/>
      <c r="H14" s="79"/>
      <c r="I14" s="80"/>
      <c r="J14" s="112"/>
      <c r="K14" s="112"/>
      <c r="L14" s="112"/>
      <c r="M14" s="112"/>
    </row>
    <row r="15" spans="1:13" ht="15.9" customHeight="1" x14ac:dyDescent="0.25">
      <c r="A15" s="1"/>
      <c r="B15" s="112"/>
      <c r="C15" s="112"/>
      <c r="D15" s="77"/>
      <c r="E15" s="77"/>
      <c r="F15" s="77"/>
      <c r="G15" s="78"/>
      <c r="H15" s="79"/>
      <c r="I15" s="80"/>
      <c r="J15" s="112"/>
      <c r="K15" s="112"/>
      <c r="L15" s="112"/>
      <c r="M15" s="112"/>
    </row>
    <row r="16" spans="1:13" ht="15" customHeight="1" x14ac:dyDescent="0.25">
      <c r="A16" s="1"/>
      <c r="B16" s="112"/>
      <c r="C16" s="112"/>
      <c r="D16" s="77"/>
      <c r="E16" s="77"/>
      <c r="F16" s="77"/>
      <c r="G16" s="78"/>
      <c r="H16" s="79"/>
      <c r="I16" s="80"/>
      <c r="J16" s="112"/>
      <c r="K16" s="112"/>
      <c r="L16" s="112"/>
      <c r="M16" s="112"/>
    </row>
    <row r="17" spans="1:13" ht="15" customHeight="1" x14ac:dyDescent="0.25">
      <c r="A17" s="1"/>
      <c r="B17" s="112"/>
      <c r="C17" s="112"/>
      <c r="D17" s="77"/>
      <c r="E17" s="77"/>
      <c r="F17" s="77"/>
      <c r="G17" s="78"/>
      <c r="H17" s="79"/>
      <c r="I17" s="80"/>
      <c r="J17" s="112"/>
      <c r="K17" s="112"/>
      <c r="L17" s="112"/>
      <c r="M17" s="112"/>
    </row>
    <row r="18" spans="1:13" ht="15" customHeight="1" x14ac:dyDescent="0.25">
      <c r="A18" s="1"/>
      <c r="B18" s="112"/>
      <c r="C18" s="112"/>
      <c r="D18" s="81"/>
      <c r="E18" s="81"/>
      <c r="F18" s="81"/>
      <c r="G18" s="81"/>
      <c r="H18" s="81"/>
      <c r="I18" s="82"/>
      <c r="J18" s="112"/>
      <c r="K18" s="112"/>
      <c r="L18" s="112"/>
      <c r="M18" s="112"/>
    </row>
    <row r="19" spans="1:13" ht="15" customHeight="1" x14ac:dyDescent="0.25">
      <c r="A19" s="1"/>
      <c r="B19" s="112"/>
      <c r="C19" s="112"/>
      <c r="D19" s="81"/>
      <c r="E19" s="81"/>
      <c r="F19" s="81"/>
      <c r="G19" s="81"/>
      <c r="H19" s="81"/>
      <c r="I19" s="82"/>
      <c r="J19" s="112"/>
      <c r="K19" s="112"/>
      <c r="L19" s="112"/>
      <c r="M19" s="112"/>
    </row>
    <row r="20" spans="1:13" ht="15.9" customHeight="1" x14ac:dyDescent="0.25">
      <c r="A20" s="1"/>
      <c r="B20" s="112"/>
      <c r="C20" s="112"/>
      <c r="D20" s="81"/>
      <c r="E20" s="81"/>
      <c r="F20" s="81"/>
      <c r="G20" s="81"/>
      <c r="H20" s="81"/>
      <c r="I20" s="82"/>
      <c r="J20" s="112"/>
      <c r="K20" s="112"/>
      <c r="L20" s="112"/>
      <c r="M20" s="112"/>
    </row>
    <row r="21" spans="1:13" ht="15.6" customHeight="1" x14ac:dyDescent="0.25">
      <c r="A21" s="1"/>
      <c r="B21" s="112"/>
      <c r="C21" s="112"/>
      <c r="D21" s="81"/>
      <c r="E21" s="81"/>
      <c r="F21" s="81"/>
      <c r="G21" s="81"/>
      <c r="H21" s="81"/>
      <c r="I21" s="82"/>
      <c r="J21" s="112"/>
      <c r="K21" s="112"/>
      <c r="L21" s="112"/>
      <c r="M21" s="112"/>
    </row>
    <row r="26" spans="1:13" ht="16.5" customHeight="1" x14ac:dyDescent="0.25"/>
    <row r="27" spans="1:13" ht="16.5" customHeight="1" x14ac:dyDescent="0.25"/>
    <row r="29" spans="1:13" ht="15" customHeight="1" x14ac:dyDescent="0.25"/>
    <row r="30" spans="1:13" ht="14.1" customHeight="1" x14ac:dyDescent="0.25"/>
    <row r="31" spans="1:13" ht="15" customHeight="1" x14ac:dyDescent="0.25"/>
    <row r="32" spans="1:13" ht="14.1" customHeight="1" x14ac:dyDescent="0.25"/>
    <row r="33" ht="15" customHeight="1" x14ac:dyDescent="0.25"/>
    <row r="34" ht="14.1" customHeight="1" x14ac:dyDescent="0.25"/>
    <row r="35" ht="15" customHeight="1" x14ac:dyDescent="0.25"/>
    <row r="36" ht="15" customHeight="1" x14ac:dyDescent="0.25"/>
    <row r="37" ht="14.1" customHeight="1" x14ac:dyDescent="0.25"/>
    <row r="38" ht="15" customHeight="1" x14ac:dyDescent="0.25"/>
    <row r="39" ht="14.1" customHeight="1" x14ac:dyDescent="0.25"/>
    <row r="40" ht="15" customHeight="1" x14ac:dyDescent="0.25"/>
    <row r="41" ht="14.1" customHeight="1" x14ac:dyDescent="0.25"/>
    <row r="42" ht="15" customHeight="1" x14ac:dyDescent="0.25"/>
    <row r="43" ht="14.1" customHeight="1" x14ac:dyDescent="0.25"/>
    <row r="44" ht="15" customHeight="1" x14ac:dyDescent="0.25"/>
    <row r="45" ht="14.1" customHeight="1" x14ac:dyDescent="0.25"/>
    <row r="46" ht="15" customHeight="1" x14ac:dyDescent="0.25"/>
    <row r="47" ht="14.1" customHeight="1" x14ac:dyDescent="0.25"/>
    <row r="48" ht="15" customHeight="1" x14ac:dyDescent="0.25"/>
    <row r="49" ht="14.1" customHeight="1" x14ac:dyDescent="0.25"/>
    <row r="50" ht="15" customHeight="1" x14ac:dyDescent="0.25"/>
    <row r="51" ht="14.1" customHeight="1" x14ac:dyDescent="0.25"/>
    <row r="52" ht="15" customHeight="1" x14ac:dyDescent="0.25"/>
    <row r="53" ht="14.1" customHeight="1" x14ac:dyDescent="0.25"/>
    <row r="54" ht="15" customHeight="1" x14ac:dyDescent="0.25"/>
    <row r="55" ht="14.1" customHeight="1" x14ac:dyDescent="0.25"/>
    <row r="56" ht="15" customHeight="1" x14ac:dyDescent="0.25"/>
    <row r="57" ht="14.1" customHeight="1" x14ac:dyDescent="0.25"/>
    <row r="58" ht="15" customHeight="1" x14ac:dyDescent="0.25"/>
    <row r="59" ht="14.85" customHeight="1" x14ac:dyDescent="0.25"/>
    <row r="60" ht="19.350000000000001" customHeight="1" x14ac:dyDescent="0.25"/>
    <row r="61" ht="31.5" customHeight="1" x14ac:dyDescent="0.25"/>
    <row r="62" ht="21.75" customHeight="1" x14ac:dyDescent="0.25"/>
    <row r="63" ht="5.25" customHeight="1" x14ac:dyDescent="0.25"/>
    <row r="64" ht="14.1" customHeight="1" x14ac:dyDescent="0.25"/>
    <row r="65" ht="21" customHeight="1" x14ac:dyDescent="0.25"/>
    <row r="66" ht="33" customHeight="1" x14ac:dyDescent="0.25"/>
    <row r="67" ht="5.25" customHeight="1" x14ac:dyDescent="0.25"/>
    <row r="68" ht="16.5" customHeight="1" x14ac:dyDescent="0.25"/>
    <row r="69" ht="20.100000000000001" customHeight="1" x14ac:dyDescent="0.25"/>
    <row r="70" ht="11.1" customHeight="1" x14ac:dyDescent="0.25"/>
    <row r="71" ht="11.1" customHeight="1" x14ac:dyDescent="0.25"/>
    <row r="72" ht="11.1" customHeight="1" x14ac:dyDescent="0.25"/>
    <row r="73" ht="11.1" customHeight="1" x14ac:dyDescent="0.25"/>
    <row r="74" ht="11.1" customHeight="1" x14ac:dyDescent="0.25"/>
    <row r="75" ht="12" customHeight="1" x14ac:dyDescent="0.25"/>
    <row r="76" ht="11.1" customHeight="1" x14ac:dyDescent="0.25"/>
    <row r="77" ht="11.1" customHeight="1" x14ac:dyDescent="0.25"/>
    <row r="78" ht="11.1" customHeight="1" x14ac:dyDescent="0.25"/>
    <row r="79" ht="11.1" customHeight="1" x14ac:dyDescent="0.25"/>
    <row r="80" ht="11.1" customHeight="1" x14ac:dyDescent="0.25"/>
    <row r="81" ht="12" customHeight="1" x14ac:dyDescent="0.25"/>
    <row r="82" ht="11.1" customHeight="1" x14ac:dyDescent="0.25"/>
    <row r="83" ht="11.1" customHeight="1" x14ac:dyDescent="0.25"/>
    <row r="84" ht="11.1" customHeight="1" x14ac:dyDescent="0.25"/>
    <row r="85" ht="11.1" customHeight="1" x14ac:dyDescent="0.25"/>
    <row r="86" ht="11.1" customHeight="1" x14ac:dyDescent="0.25"/>
    <row r="87" ht="12" customHeight="1" x14ac:dyDescent="0.25"/>
    <row r="88" ht="11.1" customHeight="1" x14ac:dyDescent="0.25"/>
    <row r="89" ht="11.1" customHeight="1" x14ac:dyDescent="0.25"/>
    <row r="90" ht="11.1" customHeight="1" x14ac:dyDescent="0.25"/>
    <row r="91" ht="11.1" customHeight="1" x14ac:dyDescent="0.25"/>
    <row r="92" ht="39" customHeight="1" x14ac:dyDescent="0.25"/>
    <row r="93" ht="24" customHeight="1" x14ac:dyDescent="0.25"/>
    <row r="94" ht="26.25" customHeight="1" x14ac:dyDescent="0.25"/>
    <row r="95" ht="29.1" customHeight="1" x14ac:dyDescent="0.25"/>
    <row r="96" ht="120.6" customHeight="1" x14ac:dyDescent="0.25"/>
    <row r="97" ht="27" customHeight="1" x14ac:dyDescent="0.25"/>
    <row r="98" ht="71.099999999999994" customHeight="1" x14ac:dyDescent="0.25"/>
    <row r="99" ht="408.9" customHeight="1" x14ac:dyDescent="0.25"/>
    <row r="100" ht="365.25" customHeight="1" x14ac:dyDescent="0.25"/>
    <row r="101" ht="41.4" customHeight="1" x14ac:dyDescent="0.25"/>
    <row r="102" ht="41.85" customHeight="1" x14ac:dyDescent="0.25"/>
    <row r="103" ht="16.5"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6.5"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6.5" customHeight="1" x14ac:dyDescent="0.25"/>
    <row r="126" ht="18" customHeight="1" x14ac:dyDescent="0.25"/>
    <row r="127" ht="18" customHeight="1" x14ac:dyDescent="0.25"/>
    <row r="128" ht="19.350000000000001" customHeight="1" x14ac:dyDescent="0.25"/>
    <row r="129" ht="19.350000000000001" customHeight="1" x14ac:dyDescent="0.25"/>
    <row r="130" ht="19.350000000000001" customHeight="1" x14ac:dyDescent="0.25"/>
    <row r="131" ht="19.350000000000001" customHeight="1" x14ac:dyDescent="0.25"/>
    <row r="132" ht="19.350000000000001" customHeight="1" x14ac:dyDescent="0.25"/>
    <row r="133" ht="19.350000000000001" customHeight="1" x14ac:dyDescent="0.25"/>
    <row r="134" ht="19.350000000000001" customHeight="1" x14ac:dyDescent="0.25"/>
    <row r="135" ht="19.350000000000001" customHeight="1" x14ac:dyDescent="0.25"/>
    <row r="136" ht="19.350000000000001" customHeight="1" x14ac:dyDescent="0.25"/>
    <row r="137" ht="19.350000000000001" customHeight="1" x14ac:dyDescent="0.25"/>
    <row r="138" ht="19.350000000000001" customHeight="1" x14ac:dyDescent="0.25"/>
    <row r="139" ht="16.5" customHeight="1" x14ac:dyDescent="0.25"/>
    <row r="140" ht="51" customHeight="1" x14ac:dyDescent="0.25"/>
    <row r="141" ht="5.25" customHeight="1" x14ac:dyDescent="0.25"/>
    <row r="142" ht="33" customHeight="1" x14ac:dyDescent="0.25"/>
    <row r="143" ht="33" customHeight="1" x14ac:dyDescent="0.25"/>
    <row r="144" ht="16.5" customHeight="1" x14ac:dyDescent="0.25"/>
    <row r="145" ht="17.100000000000001" customHeight="1" x14ac:dyDescent="0.25"/>
    <row r="146" ht="16.5" customHeight="1" x14ac:dyDescent="0.25"/>
    <row r="147" ht="17.100000000000001" customHeight="1" x14ac:dyDescent="0.25"/>
    <row r="148" ht="17.100000000000001" customHeight="1" x14ac:dyDescent="0.25"/>
    <row r="149" ht="16.5" customHeight="1" x14ac:dyDescent="0.25"/>
    <row r="150" ht="17.100000000000001" customHeight="1" x14ac:dyDescent="0.25"/>
    <row r="151" ht="16.5" customHeight="1" x14ac:dyDescent="0.25"/>
    <row r="152" ht="17.100000000000001" customHeight="1" x14ac:dyDescent="0.25"/>
    <row r="153" ht="16.5" customHeight="1" x14ac:dyDescent="0.25"/>
    <row r="154" ht="17.100000000000001" customHeight="1" x14ac:dyDescent="0.25"/>
    <row r="155" ht="16.5" customHeight="1" x14ac:dyDescent="0.25"/>
    <row r="156" ht="17.100000000000001" customHeight="1" x14ac:dyDescent="0.25"/>
    <row r="157" ht="17.100000000000001" customHeight="1" x14ac:dyDescent="0.25"/>
    <row r="158" ht="16.5" customHeight="1" x14ac:dyDescent="0.25"/>
    <row r="159" ht="17.100000000000001" customHeight="1" x14ac:dyDescent="0.25"/>
    <row r="160" ht="16.5" customHeight="1" x14ac:dyDescent="0.25"/>
    <row r="161" ht="17.100000000000001" customHeight="1" x14ac:dyDescent="0.25"/>
    <row r="162" ht="16.5" customHeight="1" x14ac:dyDescent="0.25"/>
    <row r="163" ht="17.100000000000001" customHeight="1" x14ac:dyDescent="0.25"/>
    <row r="164" ht="17.100000000000001" customHeight="1" x14ac:dyDescent="0.25"/>
    <row r="165" ht="16.5" customHeight="1" x14ac:dyDescent="0.25"/>
    <row r="166" ht="17.100000000000001" customHeight="1" x14ac:dyDescent="0.25"/>
    <row r="167" ht="15.9" customHeight="1" x14ac:dyDescent="0.25"/>
    <row r="168" ht="16.5" customHeight="1" x14ac:dyDescent="0.25"/>
    <row r="169" ht="15.9" customHeight="1" x14ac:dyDescent="0.25"/>
    <row r="170" ht="17.100000000000001" customHeight="1" x14ac:dyDescent="0.25"/>
    <row r="171" ht="15.9" customHeight="1" x14ac:dyDescent="0.25"/>
    <row r="172" ht="17.100000000000001" customHeight="1" x14ac:dyDescent="0.25"/>
    <row r="173" ht="17.100000000000001" customHeight="1" x14ac:dyDescent="0.25"/>
    <row r="174" ht="15.9" customHeight="1" x14ac:dyDescent="0.25"/>
    <row r="175" ht="17.100000000000001" customHeight="1" x14ac:dyDescent="0.25"/>
    <row r="176" ht="15.9" customHeight="1" x14ac:dyDescent="0.25"/>
    <row r="177" ht="17.100000000000001" customHeight="1" x14ac:dyDescent="0.25"/>
    <row r="178" ht="15.9" customHeight="1" x14ac:dyDescent="0.25"/>
    <row r="179" ht="17.100000000000001" customHeight="1" x14ac:dyDescent="0.25"/>
    <row r="180" ht="15.9" customHeight="1" x14ac:dyDescent="0.25"/>
    <row r="181" ht="17.100000000000001" customHeight="1" x14ac:dyDescent="0.25"/>
    <row r="182" ht="17.100000000000001" customHeight="1" x14ac:dyDescent="0.25"/>
    <row r="183" ht="16.5" customHeight="1" x14ac:dyDescent="0.25"/>
    <row r="184" ht="16.5" customHeight="1" x14ac:dyDescent="0.25"/>
    <row r="185" ht="40.5" customHeight="1" x14ac:dyDescent="0.25"/>
    <row r="186" ht="81" customHeight="1" x14ac:dyDescent="0.25"/>
    <row r="187" ht="6" customHeight="1" x14ac:dyDescent="0.25"/>
    <row r="188" ht="16.5" customHeight="1" x14ac:dyDescent="0.25"/>
    <row r="189" ht="21.9"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149999999999999" customHeight="1" x14ac:dyDescent="0.25"/>
    <row r="224" ht="30.75" customHeight="1" x14ac:dyDescent="0.25"/>
    <row r="225" ht="242.4" customHeight="1" x14ac:dyDescent="0.25"/>
    <row r="226" ht="408.9" customHeight="1" x14ac:dyDescent="0.25"/>
    <row r="227" ht="91.65" customHeight="1" x14ac:dyDescent="0.25"/>
    <row r="228" ht="72" customHeight="1" x14ac:dyDescent="0.25"/>
    <row r="229" ht="16.5" customHeight="1" x14ac:dyDescent="0.25"/>
    <row r="230" ht="27.6" customHeight="1" x14ac:dyDescent="0.25"/>
    <row r="231" ht="49.5" customHeight="1" x14ac:dyDescent="0.25"/>
    <row r="232" ht="16.5" customHeight="1" x14ac:dyDescent="0.25"/>
    <row r="233" ht="14.25" customHeight="1" x14ac:dyDescent="0.25"/>
    <row r="234" ht="15.75" customHeight="1" x14ac:dyDescent="0.25"/>
    <row r="235" ht="14.25" customHeight="1" x14ac:dyDescent="0.25"/>
    <row r="236" ht="15.75" customHeight="1" x14ac:dyDescent="0.25"/>
    <row r="237" ht="14.25" customHeight="1" x14ac:dyDescent="0.25"/>
    <row r="238" ht="15.75" customHeight="1" x14ac:dyDescent="0.25"/>
    <row r="239" ht="16.5" customHeight="1" x14ac:dyDescent="0.25"/>
    <row r="240" ht="14.25" customHeight="1" x14ac:dyDescent="0.25"/>
    <row r="241" ht="15.75" customHeight="1" x14ac:dyDescent="0.25"/>
    <row r="242" ht="14.25" customHeight="1" x14ac:dyDescent="0.25"/>
    <row r="243" ht="15.75" customHeight="1" x14ac:dyDescent="0.25"/>
    <row r="244" ht="14.25" customHeight="1" x14ac:dyDescent="0.25"/>
    <row r="245" ht="15.75" customHeight="1" x14ac:dyDescent="0.25"/>
    <row r="246" ht="16.5" customHeight="1" x14ac:dyDescent="0.25"/>
    <row r="247" ht="15.75" customHeight="1" x14ac:dyDescent="0.25"/>
    <row r="248" ht="14.25" customHeight="1" x14ac:dyDescent="0.25"/>
    <row r="249" ht="15.75" customHeight="1" x14ac:dyDescent="0.25"/>
    <row r="250" ht="14.25" customHeight="1" x14ac:dyDescent="0.25"/>
    <row r="251" ht="15.75" customHeight="1" x14ac:dyDescent="0.25"/>
    <row r="252" ht="14.25" customHeight="1" x14ac:dyDescent="0.25"/>
    <row r="253" ht="16.5" customHeight="1" x14ac:dyDescent="0.25"/>
    <row r="254" ht="14.25" customHeight="1" x14ac:dyDescent="0.25"/>
    <row r="255" ht="15.75" customHeight="1" x14ac:dyDescent="0.25"/>
    <row r="256" ht="14.25" customHeight="1" x14ac:dyDescent="0.25"/>
    <row r="257" ht="15.75" customHeight="1" x14ac:dyDescent="0.25"/>
    <row r="258" ht="14.25" customHeight="1" x14ac:dyDescent="0.25"/>
    <row r="259" ht="15.75" customHeight="1" x14ac:dyDescent="0.25"/>
    <row r="260" ht="16.5" customHeight="1" x14ac:dyDescent="0.25"/>
    <row r="261" ht="15.75" customHeight="1" x14ac:dyDescent="0.25"/>
    <row r="262" ht="14.25" customHeight="1" x14ac:dyDescent="0.25"/>
    <row r="263" ht="15.75" customHeight="1" x14ac:dyDescent="0.25"/>
    <row r="264" ht="15.75" customHeight="1" x14ac:dyDescent="0.25"/>
    <row r="265" ht="14.25" customHeight="1" x14ac:dyDescent="0.25"/>
    <row r="266" ht="15.75" customHeight="1" x14ac:dyDescent="0.25"/>
    <row r="267" ht="15.75" customHeight="1" x14ac:dyDescent="0.25"/>
    <row r="268" ht="39.15" customHeight="1" x14ac:dyDescent="0.25"/>
    <row r="269" ht="27.9" customHeight="1" x14ac:dyDescent="0.25"/>
    <row r="270" ht="21.9" customHeight="1" x14ac:dyDescent="0.25"/>
    <row r="271" ht="21.9" customHeight="1" x14ac:dyDescent="0.25"/>
    <row r="272" ht="21.9" customHeight="1" x14ac:dyDescent="0.25"/>
    <row r="273" ht="21.9" customHeight="1" x14ac:dyDescent="0.25"/>
    <row r="274" ht="21.9" customHeight="1" x14ac:dyDescent="0.25"/>
    <row r="275" ht="21.9" customHeight="1" x14ac:dyDescent="0.25"/>
    <row r="276" ht="21.9" customHeight="1" x14ac:dyDescent="0.25"/>
    <row r="277" ht="21.9" customHeight="1" x14ac:dyDescent="0.25"/>
    <row r="278" ht="21.9" customHeight="1" x14ac:dyDescent="0.25"/>
    <row r="279" ht="21.9" customHeight="1" x14ac:dyDescent="0.25"/>
    <row r="280" ht="21.9" customHeight="1" x14ac:dyDescent="0.25"/>
    <row r="281" ht="21.9" customHeight="1" x14ac:dyDescent="0.25"/>
    <row r="282" ht="21.9" customHeight="1" x14ac:dyDescent="0.25"/>
    <row r="283" ht="21.9" customHeight="1" x14ac:dyDescent="0.25"/>
    <row r="284" ht="21.9" customHeight="1" x14ac:dyDescent="0.25"/>
    <row r="285" ht="21.9" customHeight="1" x14ac:dyDescent="0.25"/>
    <row r="286" ht="21.9" customHeight="1" x14ac:dyDescent="0.25"/>
    <row r="287" ht="21.9" customHeight="1" x14ac:dyDescent="0.25"/>
    <row r="288" ht="21.9" customHeight="1" x14ac:dyDescent="0.25"/>
    <row r="289" ht="21" customHeight="1" x14ac:dyDescent="0.25"/>
    <row r="290" ht="21.9" customHeight="1" x14ac:dyDescent="0.25"/>
    <row r="291" ht="21.9" customHeight="1" x14ac:dyDescent="0.25"/>
    <row r="292" ht="21.9" customHeight="1" x14ac:dyDescent="0.25"/>
    <row r="293" ht="48" customHeight="1" x14ac:dyDescent="0.25"/>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sheetPr>
    <pageSetUpPr fitToPage="1"/>
  </sheetPr>
  <dimension ref="A1:M41"/>
  <sheetViews>
    <sheetView topLeftCell="A2" workbookViewId="0">
      <selection activeCell="J3" sqref="J3"/>
    </sheetView>
  </sheetViews>
  <sheetFormatPr defaultRowHeight="13.2" x14ac:dyDescent="0.25"/>
  <cols>
    <col min="1" max="1" width="42.109375" bestFit="1" customWidth="1"/>
    <col min="4" max="4" width="11.33203125" customWidth="1"/>
    <col min="5" max="5" width="10.6640625" customWidth="1"/>
    <col min="6" max="6" width="9.6640625" bestFit="1" customWidth="1"/>
    <col min="8" max="8" width="11.77734375" customWidth="1"/>
    <col min="9" max="9" width="10.6640625" customWidth="1"/>
  </cols>
  <sheetData>
    <row r="1" spans="1:13" ht="18.600000000000001" customHeight="1" x14ac:dyDescent="0.25">
      <c r="A1" s="120" t="s">
        <v>6</v>
      </c>
      <c r="B1" s="120"/>
      <c r="C1" s="120"/>
      <c r="D1" s="120"/>
      <c r="E1" s="120"/>
      <c r="F1" s="120"/>
      <c r="G1" s="120"/>
      <c r="H1" s="120"/>
      <c r="I1" s="120"/>
      <c r="J1" s="20"/>
      <c r="K1" s="20"/>
      <c r="L1" s="20"/>
      <c r="M1" s="20"/>
    </row>
    <row r="2" spans="1:13" ht="85.5" customHeight="1" x14ac:dyDescent="0.25">
      <c r="A2" s="121" t="s">
        <v>93</v>
      </c>
      <c r="B2" s="122"/>
      <c r="C2" s="122"/>
      <c r="D2" s="122"/>
      <c r="E2" s="122"/>
      <c r="F2" s="122"/>
      <c r="G2" s="122"/>
      <c r="H2" s="122"/>
      <c r="I2" s="122"/>
      <c r="J2" s="7"/>
      <c r="K2" s="7"/>
      <c r="L2" s="7"/>
      <c r="M2" s="7"/>
    </row>
    <row r="3" spans="1:13" ht="30.9" customHeight="1" x14ac:dyDescent="0.25">
      <c r="A3" s="66"/>
      <c r="B3" s="67"/>
      <c r="C3" s="123" t="s">
        <v>7</v>
      </c>
      <c r="D3" s="124"/>
      <c r="E3" s="125"/>
      <c r="F3" s="131" t="s">
        <v>8</v>
      </c>
      <c r="G3" s="132"/>
      <c r="H3" s="133"/>
      <c r="I3" s="68"/>
      <c r="J3" s="32"/>
      <c r="K3" s="27"/>
      <c r="L3" s="27"/>
      <c r="M3" s="27"/>
    </row>
    <row r="4" spans="1:13" ht="17.25" customHeight="1" x14ac:dyDescent="0.25">
      <c r="A4" s="69"/>
      <c r="B4" s="70"/>
      <c r="C4" s="128">
        <v>46295</v>
      </c>
      <c r="D4" s="129"/>
      <c r="E4" s="130"/>
      <c r="F4" s="134">
        <v>45930</v>
      </c>
      <c r="G4" s="135"/>
      <c r="H4" s="136"/>
      <c r="I4" s="68"/>
      <c r="J4" s="33"/>
      <c r="K4" s="19"/>
      <c r="L4" s="19"/>
      <c r="M4" s="19"/>
    </row>
    <row r="5" spans="1:13" ht="14.4" customHeight="1" x14ac:dyDescent="0.25">
      <c r="A5" s="71"/>
      <c r="B5" s="72"/>
      <c r="C5" s="71"/>
      <c r="D5" s="126" t="s">
        <v>9</v>
      </c>
      <c r="E5" s="127"/>
      <c r="F5" s="71"/>
      <c r="G5" s="126" t="s">
        <v>9</v>
      </c>
      <c r="H5" s="127"/>
      <c r="I5" s="68"/>
      <c r="J5" s="33"/>
      <c r="K5" s="19"/>
      <c r="L5" s="19"/>
      <c r="M5" s="19"/>
    </row>
    <row r="6" spans="1:13" ht="30.6" customHeight="1" x14ac:dyDescent="0.3">
      <c r="A6" s="73" t="s">
        <v>10</v>
      </c>
      <c r="B6" s="74" t="s">
        <v>92</v>
      </c>
      <c r="C6" s="75" t="s">
        <v>11</v>
      </c>
      <c r="D6" s="75" t="s">
        <v>12</v>
      </c>
      <c r="E6" s="75" t="s">
        <v>13</v>
      </c>
      <c r="F6" s="75" t="s">
        <v>11</v>
      </c>
      <c r="G6" s="75" t="s">
        <v>12</v>
      </c>
      <c r="H6" s="75" t="s">
        <v>13</v>
      </c>
      <c r="I6" s="76" t="s">
        <v>14</v>
      </c>
      <c r="J6" s="34"/>
      <c r="K6" s="7"/>
      <c r="L6" s="7"/>
      <c r="M6" s="7"/>
    </row>
    <row r="7" spans="1:13" x14ac:dyDescent="0.25">
      <c r="A7" s="57" t="s">
        <v>133</v>
      </c>
      <c r="B7" s="58"/>
      <c r="C7" s="59">
        <v>1</v>
      </c>
      <c r="D7" s="60">
        <v>115000</v>
      </c>
      <c r="E7" s="60">
        <v>2500</v>
      </c>
      <c r="F7" s="59">
        <v>1</v>
      </c>
      <c r="G7" s="60">
        <v>110000</v>
      </c>
      <c r="H7" s="60">
        <v>2500</v>
      </c>
      <c r="I7" s="61" t="s">
        <v>132</v>
      </c>
      <c r="J7" s="33"/>
      <c r="K7" s="19"/>
      <c r="L7" s="19"/>
      <c r="M7" s="19"/>
    </row>
    <row r="8" spans="1:13" x14ac:dyDescent="0.25">
      <c r="A8" s="57" t="s">
        <v>134</v>
      </c>
      <c r="B8" s="62"/>
      <c r="C8" s="59">
        <v>1</v>
      </c>
      <c r="D8" s="60">
        <v>70000</v>
      </c>
      <c r="E8" s="60">
        <v>2500</v>
      </c>
      <c r="F8" s="59">
        <v>1</v>
      </c>
      <c r="G8" s="60">
        <v>65000</v>
      </c>
      <c r="H8" s="60">
        <v>2500</v>
      </c>
      <c r="I8" s="61" t="s">
        <v>132</v>
      </c>
      <c r="J8" s="33"/>
      <c r="K8" s="19"/>
      <c r="L8" s="19"/>
      <c r="M8" s="19"/>
    </row>
    <row r="9" spans="1:13" x14ac:dyDescent="0.25">
      <c r="A9" s="57" t="s">
        <v>135</v>
      </c>
      <c r="B9" s="62"/>
      <c r="C9" s="59">
        <v>1</v>
      </c>
      <c r="D9" s="60">
        <v>65000</v>
      </c>
      <c r="E9" s="60">
        <v>2500</v>
      </c>
      <c r="F9" s="59">
        <v>1</v>
      </c>
      <c r="G9" s="60">
        <v>60000</v>
      </c>
      <c r="H9" s="60">
        <v>2500</v>
      </c>
      <c r="I9" s="61" t="s">
        <v>132</v>
      </c>
      <c r="J9" s="33"/>
      <c r="K9" s="19"/>
      <c r="L9" s="19"/>
      <c r="M9" s="19"/>
    </row>
    <row r="10" spans="1:13" x14ac:dyDescent="0.25">
      <c r="A10" s="57" t="s">
        <v>136</v>
      </c>
      <c r="B10" s="62"/>
      <c r="C10" s="59">
        <v>1</v>
      </c>
      <c r="D10" s="60">
        <v>60000</v>
      </c>
      <c r="E10" s="60">
        <v>2500</v>
      </c>
      <c r="F10" s="59">
        <v>1</v>
      </c>
      <c r="G10" s="60">
        <v>60000</v>
      </c>
      <c r="H10" s="60">
        <v>2500</v>
      </c>
      <c r="I10" s="61" t="s">
        <v>132</v>
      </c>
      <c r="J10" s="33"/>
      <c r="K10" s="19"/>
      <c r="L10" s="19"/>
      <c r="M10" s="19"/>
    </row>
    <row r="11" spans="1:13" x14ac:dyDescent="0.25">
      <c r="A11" s="57" t="s">
        <v>137</v>
      </c>
      <c r="B11" s="58" t="s">
        <v>145</v>
      </c>
      <c r="C11" s="59">
        <v>0.75</v>
      </c>
      <c r="D11" s="60">
        <v>22000</v>
      </c>
      <c r="E11" s="60">
        <v>2500</v>
      </c>
      <c r="F11" s="59">
        <v>0.75</v>
      </c>
      <c r="G11" s="60">
        <v>20020</v>
      </c>
      <c r="H11" s="60">
        <v>2500</v>
      </c>
      <c r="I11" s="61" t="s">
        <v>139</v>
      </c>
      <c r="J11" s="33"/>
      <c r="K11" s="19"/>
      <c r="L11" s="19"/>
      <c r="M11" s="19"/>
    </row>
    <row r="12" spans="1:13" x14ac:dyDescent="0.25">
      <c r="A12" s="57" t="s">
        <v>138</v>
      </c>
      <c r="B12" s="62" t="s">
        <v>145</v>
      </c>
      <c r="C12" s="59">
        <v>1</v>
      </c>
      <c r="D12" s="60">
        <v>35000</v>
      </c>
      <c r="E12" s="60">
        <v>2500</v>
      </c>
      <c r="F12" s="59">
        <v>1</v>
      </c>
      <c r="G12" s="60">
        <v>33800</v>
      </c>
      <c r="H12" s="60">
        <v>2500</v>
      </c>
      <c r="I12" s="61" t="s">
        <v>139</v>
      </c>
      <c r="J12" s="33"/>
      <c r="K12" s="19"/>
      <c r="L12" s="19"/>
      <c r="M12" s="19"/>
    </row>
    <row r="13" spans="1:13" x14ac:dyDescent="0.25">
      <c r="A13" s="57" t="s">
        <v>140</v>
      </c>
      <c r="B13" s="62" t="s">
        <v>145</v>
      </c>
      <c r="C13" s="59">
        <v>1</v>
      </c>
      <c r="D13" s="60">
        <v>60000</v>
      </c>
      <c r="E13" s="60">
        <v>2500</v>
      </c>
      <c r="F13" s="59">
        <v>1</v>
      </c>
      <c r="G13" s="60">
        <v>60000</v>
      </c>
      <c r="H13" s="60">
        <v>2500</v>
      </c>
      <c r="I13" s="61" t="s">
        <v>139</v>
      </c>
      <c r="J13" s="33"/>
      <c r="K13" s="19"/>
      <c r="L13" s="19"/>
      <c r="M13" s="19"/>
    </row>
    <row r="14" spans="1:13" x14ac:dyDescent="0.25">
      <c r="A14" s="57" t="s">
        <v>138</v>
      </c>
      <c r="B14" s="58" t="s">
        <v>145</v>
      </c>
      <c r="C14" s="59">
        <v>1</v>
      </c>
      <c r="D14" s="60">
        <v>24000</v>
      </c>
      <c r="E14" s="60">
        <v>2500</v>
      </c>
      <c r="F14" s="59">
        <v>1</v>
      </c>
      <c r="G14" s="60">
        <v>23400</v>
      </c>
      <c r="H14" s="60">
        <v>2500</v>
      </c>
      <c r="I14" s="61" t="s">
        <v>139</v>
      </c>
      <c r="J14" s="33"/>
      <c r="K14" s="19"/>
      <c r="L14" s="19"/>
      <c r="M14" s="19"/>
    </row>
    <row r="15" spans="1:13" x14ac:dyDescent="0.25">
      <c r="A15" s="57" t="s">
        <v>138</v>
      </c>
      <c r="B15" s="62" t="s">
        <v>145</v>
      </c>
      <c r="C15" s="59">
        <v>1</v>
      </c>
      <c r="D15" s="60">
        <v>23000</v>
      </c>
      <c r="E15" s="60">
        <v>2500</v>
      </c>
      <c r="F15" s="59">
        <v>1</v>
      </c>
      <c r="G15" s="60">
        <v>22010</v>
      </c>
      <c r="H15" s="60">
        <v>2500</v>
      </c>
      <c r="I15" s="61" t="s">
        <v>139</v>
      </c>
      <c r="J15" s="33"/>
      <c r="K15" s="19"/>
      <c r="L15" s="19"/>
      <c r="M15" s="19"/>
    </row>
    <row r="16" spans="1:13" x14ac:dyDescent="0.25">
      <c r="A16" s="57" t="s">
        <v>138</v>
      </c>
      <c r="B16" s="62" t="s">
        <v>145</v>
      </c>
      <c r="C16" s="59">
        <v>1</v>
      </c>
      <c r="D16" s="60">
        <v>7000</v>
      </c>
      <c r="E16" s="60">
        <v>2500</v>
      </c>
      <c r="F16" s="59">
        <v>1</v>
      </c>
      <c r="G16" s="60">
        <v>6912.71</v>
      </c>
      <c r="H16" s="60">
        <v>2500</v>
      </c>
      <c r="I16" s="61" t="s">
        <v>139</v>
      </c>
      <c r="J16" s="33"/>
      <c r="K16" s="19"/>
      <c r="L16" s="19"/>
      <c r="M16" s="19"/>
    </row>
    <row r="17" spans="1:13" x14ac:dyDescent="0.25">
      <c r="A17" s="57" t="s">
        <v>138</v>
      </c>
      <c r="B17" s="62" t="s">
        <v>145</v>
      </c>
      <c r="C17" s="59">
        <v>1</v>
      </c>
      <c r="D17" s="60">
        <v>2000</v>
      </c>
      <c r="E17" s="60">
        <v>2500</v>
      </c>
      <c r="F17" s="59">
        <v>1</v>
      </c>
      <c r="G17" s="60">
        <v>1620</v>
      </c>
      <c r="H17" s="60">
        <v>2500</v>
      </c>
      <c r="I17" s="61" t="s">
        <v>139</v>
      </c>
      <c r="J17" s="33"/>
      <c r="K17" s="19"/>
      <c r="L17" s="19"/>
      <c r="M17" s="19"/>
    </row>
    <row r="18" spans="1:13" x14ac:dyDescent="0.25">
      <c r="A18" s="57" t="s">
        <v>141</v>
      </c>
      <c r="B18" s="62" t="s">
        <v>145</v>
      </c>
      <c r="C18" s="59">
        <v>1</v>
      </c>
      <c r="D18" s="60">
        <v>40000</v>
      </c>
      <c r="E18" s="60">
        <v>2500</v>
      </c>
      <c r="F18" s="59">
        <v>1</v>
      </c>
      <c r="G18" s="60">
        <v>39279.699999999997</v>
      </c>
      <c r="H18" s="60">
        <v>2500</v>
      </c>
      <c r="I18" s="61" t="s">
        <v>139</v>
      </c>
      <c r="J18" s="33"/>
      <c r="K18" s="19"/>
      <c r="L18" s="19"/>
      <c r="M18" s="19"/>
    </row>
    <row r="19" spans="1:13" x14ac:dyDescent="0.25">
      <c r="A19" s="57" t="s">
        <v>141</v>
      </c>
      <c r="B19" s="62" t="s">
        <v>145</v>
      </c>
      <c r="C19" s="59">
        <v>1</v>
      </c>
      <c r="D19" s="60">
        <v>40000</v>
      </c>
      <c r="E19" s="60">
        <v>2500</v>
      </c>
      <c r="F19" s="59">
        <v>1</v>
      </c>
      <c r="G19" s="60">
        <v>38893.5</v>
      </c>
      <c r="H19" s="60">
        <v>2500</v>
      </c>
      <c r="I19" s="61" t="s">
        <v>139</v>
      </c>
      <c r="J19" s="33"/>
      <c r="K19" s="19"/>
      <c r="L19" s="19"/>
      <c r="M19" s="19"/>
    </row>
    <row r="20" spans="1:13" x14ac:dyDescent="0.25">
      <c r="A20" s="57" t="s">
        <v>142</v>
      </c>
      <c r="B20" s="63" t="s">
        <v>145</v>
      </c>
      <c r="C20" s="59">
        <v>1</v>
      </c>
      <c r="D20" s="60">
        <v>65000</v>
      </c>
      <c r="E20" s="60">
        <v>2500</v>
      </c>
      <c r="F20" s="59">
        <v>1</v>
      </c>
      <c r="G20" s="60">
        <v>65000</v>
      </c>
      <c r="H20" s="60">
        <v>2500</v>
      </c>
      <c r="I20" s="61" t="s">
        <v>139</v>
      </c>
      <c r="J20" s="33"/>
      <c r="K20" s="19"/>
      <c r="L20" s="19"/>
      <c r="M20" s="19"/>
    </row>
    <row r="21" spans="1:13" x14ac:dyDescent="0.25">
      <c r="A21" s="57" t="s">
        <v>143</v>
      </c>
      <c r="B21" s="62" t="s">
        <v>145</v>
      </c>
      <c r="C21" s="59">
        <v>1</v>
      </c>
      <c r="D21" s="60">
        <v>34448.1</v>
      </c>
      <c r="E21" s="60">
        <v>2500</v>
      </c>
      <c r="F21" s="59">
        <v>1</v>
      </c>
      <c r="G21" s="60">
        <v>34448.1</v>
      </c>
      <c r="H21" s="60">
        <v>2500</v>
      </c>
      <c r="I21" s="61" t="s">
        <v>139</v>
      </c>
      <c r="J21" s="33"/>
      <c r="K21" s="19"/>
      <c r="L21" s="19"/>
      <c r="M21" s="19"/>
    </row>
    <row r="22" spans="1:13" x14ac:dyDescent="0.25">
      <c r="A22" s="57" t="s">
        <v>144</v>
      </c>
      <c r="B22" s="62" t="s">
        <v>145</v>
      </c>
      <c r="C22" s="59">
        <v>1</v>
      </c>
      <c r="D22" s="60">
        <v>7000</v>
      </c>
      <c r="E22" s="60">
        <v>2500</v>
      </c>
      <c r="F22" s="59">
        <v>1</v>
      </c>
      <c r="G22" s="60">
        <v>6919.2</v>
      </c>
      <c r="H22" s="60">
        <v>2500</v>
      </c>
      <c r="I22" s="61" t="s">
        <v>139</v>
      </c>
      <c r="J22" s="33"/>
      <c r="K22" s="19"/>
      <c r="L22" s="19"/>
      <c r="M22" s="19"/>
    </row>
    <row r="23" spans="1:13" x14ac:dyDescent="0.25">
      <c r="A23" s="57" t="s">
        <v>144</v>
      </c>
      <c r="B23" s="62" t="s">
        <v>145</v>
      </c>
      <c r="C23" s="59">
        <v>1</v>
      </c>
      <c r="D23" s="60">
        <v>7000</v>
      </c>
      <c r="E23" s="60">
        <v>2500</v>
      </c>
      <c r="F23" s="59">
        <v>1</v>
      </c>
      <c r="G23" s="60">
        <v>6719.22</v>
      </c>
      <c r="H23" s="60">
        <v>2500</v>
      </c>
      <c r="I23" s="61" t="s">
        <v>139</v>
      </c>
      <c r="J23" s="33"/>
      <c r="K23" s="19"/>
      <c r="L23" s="19"/>
      <c r="M23" s="19"/>
    </row>
    <row r="24" spans="1:13" x14ac:dyDescent="0.25">
      <c r="A24" s="57" t="s">
        <v>144</v>
      </c>
      <c r="B24" s="62" t="s">
        <v>145</v>
      </c>
      <c r="C24" s="59">
        <v>1</v>
      </c>
      <c r="D24" s="60">
        <v>7000</v>
      </c>
      <c r="E24" s="60">
        <v>2500</v>
      </c>
      <c r="F24" s="59">
        <v>1</v>
      </c>
      <c r="G24" s="60">
        <v>6534.34</v>
      </c>
      <c r="H24" s="60">
        <v>2500</v>
      </c>
      <c r="I24" s="61" t="s">
        <v>139</v>
      </c>
      <c r="J24" s="33"/>
      <c r="K24" s="19"/>
      <c r="L24" s="19"/>
      <c r="M24" s="19"/>
    </row>
    <row r="25" spans="1:13" x14ac:dyDescent="0.25">
      <c r="A25" s="64" t="s">
        <v>144</v>
      </c>
      <c r="B25" s="62" t="s">
        <v>145</v>
      </c>
      <c r="C25" s="65">
        <v>1</v>
      </c>
      <c r="D25" s="65">
        <v>7000</v>
      </c>
      <c r="E25" s="65">
        <v>2500</v>
      </c>
      <c r="F25" s="65">
        <v>1</v>
      </c>
      <c r="G25" s="65">
        <v>6037.44</v>
      </c>
      <c r="H25" s="65">
        <v>2500</v>
      </c>
      <c r="I25" s="65" t="s">
        <v>139</v>
      </c>
      <c r="J25" s="33"/>
      <c r="K25" s="19"/>
      <c r="L25" s="19"/>
      <c r="M25" s="19"/>
    </row>
    <row r="26" spans="1:13" x14ac:dyDescent="0.25">
      <c r="A26" s="64" t="s">
        <v>144</v>
      </c>
      <c r="B26" s="62" t="s">
        <v>145</v>
      </c>
      <c r="C26" s="65">
        <v>1</v>
      </c>
      <c r="D26" s="65">
        <v>5000</v>
      </c>
      <c r="E26" s="65">
        <v>2500</v>
      </c>
      <c r="F26" s="65">
        <v>1</v>
      </c>
      <c r="G26" s="65">
        <v>4711.5200000000004</v>
      </c>
      <c r="H26" s="65">
        <v>2500</v>
      </c>
      <c r="I26" s="65" t="s">
        <v>139</v>
      </c>
      <c r="J26" s="33"/>
      <c r="K26" s="19"/>
      <c r="L26" s="19"/>
      <c r="M26" s="19"/>
    </row>
    <row r="27" spans="1:13" x14ac:dyDescent="0.25">
      <c r="A27" s="64" t="s">
        <v>144</v>
      </c>
      <c r="B27" s="62" t="s">
        <v>145</v>
      </c>
      <c r="C27" s="65">
        <v>1</v>
      </c>
      <c r="D27" s="65">
        <v>6000</v>
      </c>
      <c r="E27" s="65">
        <v>2500</v>
      </c>
      <c r="F27" s="65">
        <v>1</v>
      </c>
      <c r="G27" s="65">
        <v>5250.72</v>
      </c>
      <c r="H27" s="65">
        <v>2500</v>
      </c>
      <c r="I27" s="65" t="s">
        <v>139</v>
      </c>
      <c r="J27" s="33"/>
      <c r="K27" s="19"/>
      <c r="L27" s="19"/>
      <c r="M27" s="19"/>
    </row>
    <row r="28" spans="1:13" x14ac:dyDescent="0.25">
      <c r="A28" s="64" t="s">
        <v>144</v>
      </c>
      <c r="B28" s="62" t="s">
        <v>145</v>
      </c>
      <c r="C28" s="65">
        <v>1</v>
      </c>
      <c r="D28" s="65">
        <v>6000</v>
      </c>
      <c r="E28" s="65">
        <v>2500</v>
      </c>
      <c r="F28" s="65">
        <v>1</v>
      </c>
      <c r="G28" s="65">
        <v>5500.26</v>
      </c>
      <c r="H28" s="65">
        <v>2500</v>
      </c>
      <c r="I28" s="65" t="s">
        <v>139</v>
      </c>
      <c r="J28" s="33"/>
      <c r="K28" s="19"/>
      <c r="L28" s="19"/>
      <c r="M28" s="19"/>
    </row>
    <row r="29" spans="1:13" x14ac:dyDescent="0.25">
      <c r="A29" s="64"/>
      <c r="B29" s="62"/>
      <c r="C29" s="65"/>
      <c r="D29" s="65"/>
      <c r="E29" s="65"/>
      <c r="F29" s="65"/>
      <c r="G29" s="65"/>
      <c r="H29" s="65"/>
      <c r="I29" s="65"/>
      <c r="J29" s="33"/>
      <c r="K29" s="19"/>
      <c r="L29" s="19"/>
      <c r="M29" s="19"/>
    </row>
    <row r="30" spans="1:13" x14ac:dyDescent="0.25">
      <c r="A30" s="64"/>
      <c r="B30" s="62"/>
      <c r="C30" s="65"/>
      <c r="D30" s="65"/>
      <c r="E30" s="65"/>
      <c r="F30" s="65"/>
      <c r="G30" s="65"/>
      <c r="H30" s="65"/>
      <c r="I30" s="65"/>
      <c r="J30" s="33"/>
      <c r="K30" s="19"/>
      <c r="L30" s="19"/>
      <c r="M30" s="19"/>
    </row>
    <row r="31" spans="1:13" x14ac:dyDescent="0.25">
      <c r="A31" s="64"/>
      <c r="B31" s="62"/>
      <c r="C31" s="65"/>
      <c r="D31" s="65"/>
      <c r="E31" s="65"/>
      <c r="F31" s="65"/>
      <c r="G31" s="65"/>
      <c r="H31" s="65"/>
      <c r="I31" s="65"/>
      <c r="J31" s="33"/>
      <c r="K31" s="19"/>
      <c r="L31" s="19"/>
      <c r="M31" s="19"/>
    </row>
    <row r="32" spans="1:13" x14ac:dyDescent="0.25">
      <c r="A32" s="64"/>
      <c r="B32" s="62"/>
      <c r="C32" s="65"/>
      <c r="D32" s="65"/>
      <c r="E32" s="65"/>
      <c r="F32" s="65"/>
      <c r="G32" s="65"/>
      <c r="H32" s="65"/>
      <c r="I32" s="65"/>
      <c r="J32" s="33"/>
      <c r="K32" s="19"/>
      <c r="L32" s="19"/>
      <c r="M32" s="19"/>
    </row>
    <row r="33" spans="1:13" x14ac:dyDescent="0.25">
      <c r="A33" s="64"/>
      <c r="B33" s="62"/>
      <c r="C33" s="65"/>
      <c r="D33" s="65"/>
      <c r="E33" s="65"/>
      <c r="F33" s="65"/>
      <c r="G33" s="65"/>
      <c r="H33" s="65"/>
      <c r="I33" s="65"/>
      <c r="J33" s="33"/>
      <c r="K33" s="19"/>
      <c r="L33" s="19"/>
      <c r="M33" s="19"/>
    </row>
    <row r="34" spans="1:13" x14ac:dyDescent="0.25">
      <c r="A34" s="64"/>
      <c r="B34" s="62"/>
      <c r="C34" s="65"/>
      <c r="D34" s="65"/>
      <c r="E34" s="65"/>
      <c r="F34" s="65"/>
      <c r="G34" s="65"/>
      <c r="H34" s="65"/>
      <c r="I34" s="65"/>
      <c r="J34" s="33"/>
      <c r="K34" s="19"/>
      <c r="L34" s="19"/>
      <c r="M34" s="19"/>
    </row>
    <row r="35" spans="1:13" x14ac:dyDescent="0.25">
      <c r="A35" s="64"/>
      <c r="B35" s="62"/>
      <c r="C35" s="65"/>
      <c r="D35" s="65"/>
      <c r="E35" s="65"/>
      <c r="F35" s="65"/>
      <c r="G35" s="65"/>
      <c r="H35" s="65"/>
      <c r="I35" s="65"/>
      <c r="J35" s="33"/>
      <c r="K35" s="19"/>
      <c r="L35" s="19"/>
      <c r="M35" s="19"/>
    </row>
    <row r="36" spans="1:13" x14ac:dyDescent="0.25">
      <c r="A36" s="64"/>
      <c r="B36" s="62"/>
      <c r="C36" s="65"/>
      <c r="D36" s="65"/>
      <c r="E36" s="65"/>
      <c r="F36" s="65"/>
      <c r="G36" s="65"/>
      <c r="H36" s="65"/>
      <c r="I36" s="65"/>
      <c r="J36" s="33"/>
      <c r="K36" s="19"/>
      <c r="L36" s="19"/>
      <c r="M36" s="19"/>
    </row>
    <row r="37" spans="1:13" x14ac:dyDescent="0.25">
      <c r="A37" s="29"/>
      <c r="B37" s="55">
        <f>COUNTIF(B7:B36, "X")</f>
        <v>18</v>
      </c>
      <c r="C37" s="56">
        <f t="shared" ref="C37:H37" si="0">SUM(C7:C36)</f>
        <v>21.75</v>
      </c>
      <c r="D37" s="56">
        <f t="shared" si="0"/>
        <v>707448.1</v>
      </c>
      <c r="E37" s="56">
        <f t="shared" si="0"/>
        <v>55000</v>
      </c>
      <c r="F37" s="56">
        <f t="shared" si="0"/>
        <v>21.75</v>
      </c>
      <c r="G37" s="56">
        <f t="shared" si="0"/>
        <v>682056.70999999985</v>
      </c>
      <c r="H37" s="56">
        <f t="shared" si="0"/>
        <v>55000</v>
      </c>
      <c r="I37" s="30"/>
      <c r="J37" s="33"/>
      <c r="K37" s="19"/>
      <c r="L37" s="19"/>
      <c r="M37" s="19"/>
    </row>
    <row r="38" spans="1:13" ht="14.4" customHeight="1" x14ac:dyDescent="0.25">
      <c r="A38" s="26" t="s">
        <v>15</v>
      </c>
      <c r="B38" s="26"/>
      <c r="C38" s="26"/>
      <c r="D38" s="26"/>
      <c r="E38" s="26"/>
      <c r="F38" s="26"/>
      <c r="G38" s="26"/>
      <c r="H38" s="26"/>
      <c r="I38" s="26"/>
      <c r="J38" s="35"/>
      <c r="K38" s="26"/>
      <c r="L38" s="26"/>
      <c r="M38" s="26"/>
    </row>
    <row r="39" spans="1:13" x14ac:dyDescent="0.25">
      <c r="A39" s="114" t="s">
        <v>146</v>
      </c>
      <c r="B39" s="115"/>
      <c r="C39" s="115"/>
      <c r="D39" s="115"/>
      <c r="E39" s="115"/>
      <c r="F39" s="115"/>
      <c r="G39" s="115"/>
      <c r="H39" s="115"/>
      <c r="I39" s="116"/>
      <c r="J39" s="32"/>
      <c r="K39" s="27"/>
      <c r="L39" s="27"/>
      <c r="M39" s="27"/>
    </row>
    <row r="40" spans="1:13" ht="85.5" customHeight="1" x14ac:dyDescent="0.25">
      <c r="A40" s="117"/>
      <c r="B40" s="118"/>
      <c r="C40" s="118"/>
      <c r="D40" s="118"/>
      <c r="E40" s="118"/>
      <c r="F40" s="118"/>
      <c r="G40" s="118"/>
      <c r="H40" s="118"/>
      <c r="I40" s="119"/>
      <c r="J40" s="36"/>
      <c r="K40" s="28"/>
      <c r="L40" s="28"/>
      <c r="M40" s="28"/>
    </row>
    <row r="41" spans="1:13" ht="12.9" customHeight="1" x14ac:dyDescent="0.25">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sheetPr>
    <pageSetUpPr fitToPage="1"/>
  </sheetPr>
  <dimension ref="A1:G30"/>
  <sheetViews>
    <sheetView topLeftCell="B7" zoomScale="142" zoomScaleNormal="142" workbookViewId="0">
      <selection activeCell="A29" sqref="A29:G29"/>
    </sheetView>
  </sheetViews>
  <sheetFormatPr defaultRowHeight="13.2" x14ac:dyDescent="0.25"/>
  <cols>
    <col min="1" max="1" width="26.77734375" customWidth="1"/>
    <col min="2" max="2" width="50.109375" customWidth="1"/>
    <col min="3" max="3" width="14.33203125" customWidth="1"/>
    <col min="4" max="4" width="14.6640625" customWidth="1"/>
    <col min="5" max="5" width="12" customWidth="1"/>
    <col min="6" max="6" width="21.77734375" customWidth="1"/>
    <col min="7" max="7" width="15.77734375" customWidth="1"/>
  </cols>
  <sheetData>
    <row r="1" spans="1:7" ht="18" x14ac:dyDescent="0.25">
      <c r="A1" s="137" t="s">
        <v>16</v>
      </c>
      <c r="B1" s="137"/>
      <c r="C1" s="137"/>
      <c r="D1" s="137"/>
      <c r="E1" s="137"/>
      <c r="F1" s="137"/>
      <c r="G1" s="3"/>
    </row>
    <row r="2" spans="1:7" ht="18.899999999999999" customHeight="1" x14ac:dyDescent="0.25">
      <c r="A2" s="138" t="s">
        <v>17</v>
      </c>
      <c r="B2" s="138"/>
      <c r="C2" s="138"/>
      <c r="D2" s="138"/>
      <c r="E2" s="138"/>
      <c r="F2" s="138"/>
      <c r="G2" s="138"/>
    </row>
    <row r="3" spans="1:7" ht="30.6" x14ac:dyDescent="0.25">
      <c r="A3" s="40" t="s">
        <v>18</v>
      </c>
      <c r="B3" s="41" t="s">
        <v>19</v>
      </c>
      <c r="C3" s="41" t="s">
        <v>20</v>
      </c>
      <c r="D3" s="43" t="s">
        <v>95</v>
      </c>
      <c r="E3" s="43" t="s">
        <v>96</v>
      </c>
      <c r="F3" s="44" t="s">
        <v>21</v>
      </c>
      <c r="G3" s="42" t="s">
        <v>94</v>
      </c>
    </row>
    <row r="4" spans="1:7" ht="12.9" customHeight="1" x14ac:dyDescent="0.25">
      <c r="A4" s="37" t="s">
        <v>22</v>
      </c>
      <c r="B4" s="37" t="s">
        <v>23</v>
      </c>
      <c r="C4" s="39">
        <v>800</v>
      </c>
      <c r="D4" s="37" t="s">
        <v>24</v>
      </c>
      <c r="E4" s="37" t="s">
        <v>25</v>
      </c>
      <c r="F4" s="39">
        <v>200</v>
      </c>
      <c r="G4" s="4">
        <v>75</v>
      </c>
    </row>
    <row r="5" spans="1:7" ht="12.9" customHeight="1" x14ac:dyDescent="0.25">
      <c r="A5" s="37" t="s">
        <v>26</v>
      </c>
      <c r="B5" s="37" t="s">
        <v>27</v>
      </c>
      <c r="C5" s="38">
        <v>2000</v>
      </c>
      <c r="D5" s="37" t="s">
        <v>28</v>
      </c>
      <c r="E5" s="37" t="s">
        <v>29</v>
      </c>
      <c r="F5" s="39">
        <v>100</v>
      </c>
      <c r="G5" s="4">
        <v>65</v>
      </c>
    </row>
    <row r="6" spans="1:7" ht="12.9" customHeight="1" x14ac:dyDescent="0.25">
      <c r="A6" s="83" t="s">
        <v>118</v>
      </c>
      <c r="B6" s="83" t="s">
        <v>119</v>
      </c>
      <c r="C6" s="84">
        <v>20000</v>
      </c>
      <c r="D6" s="83" t="s">
        <v>122</v>
      </c>
      <c r="E6" s="83" t="s">
        <v>120</v>
      </c>
      <c r="F6" s="84">
        <v>6151</v>
      </c>
      <c r="G6" s="85">
        <v>2819</v>
      </c>
    </row>
    <row r="7" spans="1:7" ht="12.9" customHeight="1" x14ac:dyDescent="0.25">
      <c r="A7" s="83" t="s">
        <v>121</v>
      </c>
      <c r="B7" s="83" t="s">
        <v>119</v>
      </c>
      <c r="C7" s="84">
        <v>10000</v>
      </c>
      <c r="D7" s="83" t="s">
        <v>123</v>
      </c>
      <c r="E7" s="83" t="s">
        <v>124</v>
      </c>
      <c r="F7" s="84">
        <v>2290</v>
      </c>
      <c r="G7" s="85">
        <v>1263</v>
      </c>
    </row>
    <row r="8" spans="1:7" ht="12.9" customHeight="1" x14ac:dyDescent="0.25">
      <c r="A8" s="83" t="s">
        <v>165</v>
      </c>
      <c r="B8" s="83" t="s">
        <v>125</v>
      </c>
      <c r="C8" s="84">
        <v>4200</v>
      </c>
      <c r="D8" s="83" t="s">
        <v>126</v>
      </c>
      <c r="E8" s="83" t="s">
        <v>127</v>
      </c>
      <c r="F8" s="84">
        <v>550</v>
      </c>
      <c r="G8" s="85">
        <v>219</v>
      </c>
    </row>
    <row r="9" spans="1:7" ht="12.9" customHeight="1" x14ac:dyDescent="0.25">
      <c r="A9" s="83" t="s">
        <v>166</v>
      </c>
      <c r="B9" s="83" t="s">
        <v>128</v>
      </c>
      <c r="C9" s="84">
        <v>3700</v>
      </c>
      <c r="D9" s="83" t="s">
        <v>129</v>
      </c>
      <c r="E9" s="83" t="s">
        <v>127</v>
      </c>
      <c r="F9" s="84">
        <v>225</v>
      </c>
      <c r="G9" s="85">
        <v>225</v>
      </c>
    </row>
    <row r="10" spans="1:7" ht="12.9" customHeight="1" x14ac:dyDescent="0.25">
      <c r="A10" s="83" t="s">
        <v>130</v>
      </c>
      <c r="B10" s="83" t="s">
        <v>147</v>
      </c>
      <c r="C10" s="84">
        <v>3300</v>
      </c>
      <c r="D10" s="83" t="s">
        <v>131</v>
      </c>
      <c r="E10" s="83" t="s">
        <v>127</v>
      </c>
      <c r="F10" s="84">
        <v>569</v>
      </c>
      <c r="G10" s="85">
        <v>118</v>
      </c>
    </row>
    <row r="11" spans="1:7" ht="12.9" customHeight="1" x14ac:dyDescent="0.25">
      <c r="A11" s="83"/>
      <c r="B11" s="83"/>
      <c r="C11" s="84"/>
      <c r="D11" s="83"/>
      <c r="E11" s="83"/>
      <c r="F11" s="84"/>
      <c r="G11" s="85"/>
    </row>
    <row r="12" spans="1:7" ht="12.9" customHeight="1" x14ac:dyDescent="0.25">
      <c r="A12" s="83"/>
      <c r="B12" s="83"/>
      <c r="C12" s="84"/>
      <c r="D12" s="83"/>
      <c r="E12" s="83"/>
      <c r="F12" s="84"/>
      <c r="G12" s="85"/>
    </row>
    <row r="13" spans="1:7" ht="12.9" customHeight="1" x14ac:dyDescent="0.25">
      <c r="A13" s="83"/>
      <c r="B13" s="83"/>
      <c r="C13" s="84"/>
      <c r="D13" s="83"/>
      <c r="E13" s="83"/>
      <c r="F13" s="84"/>
      <c r="G13" s="85"/>
    </row>
    <row r="14" spans="1:7" ht="12.9" customHeight="1" x14ac:dyDescent="0.25">
      <c r="A14" s="83"/>
      <c r="B14" s="83"/>
      <c r="C14" s="84"/>
      <c r="D14" s="83"/>
      <c r="E14" s="83"/>
      <c r="F14" s="84"/>
      <c r="G14" s="85"/>
    </row>
    <row r="15" spans="1:7" ht="12.9" customHeight="1" x14ac:dyDescent="0.25">
      <c r="A15" s="83"/>
      <c r="B15" s="83"/>
      <c r="C15" s="84"/>
      <c r="D15" s="83"/>
      <c r="E15" s="83"/>
      <c r="F15" s="84"/>
      <c r="G15" s="85"/>
    </row>
    <row r="16" spans="1:7" ht="12.9" customHeight="1" x14ac:dyDescent="0.25">
      <c r="A16" s="83"/>
      <c r="B16" s="83"/>
      <c r="C16" s="84"/>
      <c r="D16" s="83"/>
      <c r="E16" s="83"/>
      <c r="F16" s="84"/>
      <c r="G16" s="85"/>
    </row>
    <row r="17" spans="1:7" ht="12.9" customHeight="1" x14ac:dyDescent="0.25">
      <c r="A17" s="83"/>
      <c r="B17" s="83"/>
      <c r="C17" s="84"/>
      <c r="D17" s="83"/>
      <c r="E17" s="83"/>
      <c r="F17" s="84"/>
      <c r="G17" s="85"/>
    </row>
    <row r="18" spans="1:7" x14ac:dyDescent="0.25">
      <c r="A18" s="86"/>
      <c r="B18" s="86"/>
      <c r="C18" s="86"/>
      <c r="D18" s="86"/>
      <c r="E18" s="86"/>
      <c r="F18" s="86"/>
      <c r="G18" s="82"/>
    </row>
    <row r="19" spans="1:7" x14ac:dyDescent="0.25">
      <c r="A19" s="86"/>
      <c r="B19" s="86"/>
      <c r="C19" s="86"/>
      <c r="D19" s="86"/>
      <c r="E19" s="86"/>
      <c r="F19" s="86"/>
      <c r="G19" s="82"/>
    </row>
    <row r="20" spans="1:7" x14ac:dyDescent="0.25">
      <c r="A20" s="86"/>
      <c r="B20" s="86"/>
      <c r="C20" s="86"/>
      <c r="D20" s="86"/>
      <c r="E20" s="86"/>
      <c r="F20" s="86"/>
      <c r="G20" s="82"/>
    </row>
    <row r="21" spans="1:7" x14ac:dyDescent="0.25">
      <c r="A21" s="86"/>
      <c r="B21" s="86"/>
      <c r="C21" s="86"/>
      <c r="D21" s="86"/>
      <c r="E21" s="86"/>
      <c r="F21" s="86"/>
      <c r="G21" s="82"/>
    </row>
    <row r="22" spans="1:7" x14ac:dyDescent="0.25">
      <c r="A22" s="86"/>
      <c r="B22" s="86"/>
      <c r="C22" s="86"/>
      <c r="D22" s="86"/>
      <c r="E22" s="86"/>
      <c r="F22" s="86"/>
      <c r="G22" s="82"/>
    </row>
    <row r="23" spans="1:7" x14ac:dyDescent="0.25">
      <c r="A23" s="86"/>
      <c r="B23" s="86"/>
      <c r="C23" s="86"/>
      <c r="D23" s="86"/>
      <c r="E23" s="86"/>
      <c r="F23" s="86"/>
      <c r="G23" s="82"/>
    </row>
    <row r="24" spans="1:7" x14ac:dyDescent="0.25">
      <c r="A24" s="86"/>
      <c r="B24" s="86"/>
      <c r="C24" s="86"/>
      <c r="D24" s="86"/>
      <c r="E24" s="86"/>
      <c r="F24" s="86"/>
      <c r="G24" s="82"/>
    </row>
    <row r="25" spans="1:7" x14ac:dyDescent="0.25">
      <c r="A25" s="87"/>
      <c r="B25" s="87"/>
      <c r="C25" s="87"/>
      <c r="D25" s="87"/>
      <c r="E25" s="87"/>
      <c r="F25" s="86"/>
      <c r="G25" s="82"/>
    </row>
    <row r="26" spans="1:7" ht="15.6" x14ac:dyDescent="0.25">
      <c r="A26" s="148" t="s">
        <v>30</v>
      </c>
      <c r="B26" s="149"/>
      <c r="C26" s="149"/>
      <c r="D26" s="149"/>
      <c r="E26" s="46"/>
      <c r="F26" s="154">
        <v>9785</v>
      </c>
      <c r="G26" s="155"/>
    </row>
    <row r="27" spans="1:7" ht="15.6" x14ac:dyDescent="0.25">
      <c r="A27" s="150" t="s">
        <v>148</v>
      </c>
      <c r="B27" s="151"/>
      <c r="C27" s="151"/>
      <c r="D27" s="151"/>
      <c r="E27" s="47"/>
      <c r="F27" s="152">
        <v>4644</v>
      </c>
      <c r="G27" s="153"/>
    </row>
    <row r="28" spans="1:7" ht="15.6" x14ac:dyDescent="0.25">
      <c r="A28" s="139" t="s">
        <v>31</v>
      </c>
      <c r="B28" s="140"/>
      <c r="C28" s="140"/>
      <c r="D28" s="140"/>
      <c r="E28" s="45"/>
      <c r="F28" s="146">
        <v>7495</v>
      </c>
      <c r="G28" s="147"/>
    </row>
    <row r="29" spans="1:7" x14ac:dyDescent="0.25">
      <c r="A29" s="141" t="s">
        <v>32</v>
      </c>
      <c r="B29" s="141"/>
      <c r="C29" s="141"/>
      <c r="D29" s="141"/>
      <c r="E29" s="141"/>
      <c r="F29" s="142"/>
      <c r="G29" s="142"/>
    </row>
    <row r="30" spans="1:7" ht="86.4" customHeight="1" x14ac:dyDescent="0.25">
      <c r="A30" s="143" t="s">
        <v>149</v>
      </c>
      <c r="B30" s="144"/>
      <c r="C30" s="144"/>
      <c r="D30" s="144"/>
      <c r="E30" s="144"/>
      <c r="F30" s="144"/>
      <c r="G30" s="145"/>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pageSetup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sheetPr>
    <pageSetUpPr fitToPage="1"/>
  </sheetPr>
  <dimension ref="A1:AY40"/>
  <sheetViews>
    <sheetView topLeftCell="A4" zoomScaleNormal="100" workbookViewId="0">
      <selection activeCell="B36" sqref="B36"/>
    </sheetView>
  </sheetViews>
  <sheetFormatPr defaultRowHeight="13.2" x14ac:dyDescent="0.25"/>
  <cols>
    <col min="1" max="1" width="41" customWidth="1"/>
    <col min="2" max="2" width="20.77734375" customWidth="1"/>
    <col min="3" max="3" width="18" customWidth="1"/>
  </cols>
  <sheetData>
    <row r="1" spans="1:51" ht="66.599999999999994" customHeight="1" x14ac:dyDescent="0.25">
      <c r="A1" s="158" t="s">
        <v>91</v>
      </c>
      <c r="B1" s="159"/>
      <c r="C1" s="159"/>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4" x14ac:dyDescent="0.25">
      <c r="A2" s="25" t="s">
        <v>88</v>
      </c>
      <c r="B2" s="156" t="s">
        <v>89</v>
      </c>
      <c r="C2" s="157"/>
      <c r="D2" s="22"/>
    </row>
    <row r="3" spans="1:51" ht="14.4" x14ac:dyDescent="0.25">
      <c r="A3" s="15" t="s">
        <v>52</v>
      </c>
      <c r="B3" s="24" t="s">
        <v>33</v>
      </c>
      <c r="C3" s="24" t="s">
        <v>34</v>
      </c>
      <c r="D3" s="22"/>
    </row>
    <row r="4" spans="1:51" ht="14.4" x14ac:dyDescent="0.25">
      <c r="A4" s="14" t="s">
        <v>35</v>
      </c>
      <c r="B4" s="88">
        <v>50000</v>
      </c>
      <c r="C4" s="92">
        <f t="shared" ref="C4:C9" si="0">B4/$B$40</f>
        <v>0.5</v>
      </c>
      <c r="D4" s="22"/>
    </row>
    <row r="5" spans="1:51" ht="14.4" x14ac:dyDescent="0.25">
      <c r="A5" s="14" t="s">
        <v>36</v>
      </c>
      <c r="B5" s="88">
        <v>0</v>
      </c>
      <c r="C5" s="92">
        <f t="shared" si="0"/>
        <v>0</v>
      </c>
      <c r="D5" s="22"/>
    </row>
    <row r="6" spans="1:51" ht="14.4" x14ac:dyDescent="0.25">
      <c r="A6" s="14" t="s">
        <v>37</v>
      </c>
      <c r="B6" s="88">
        <v>0</v>
      </c>
      <c r="C6" s="92">
        <f t="shared" si="0"/>
        <v>0</v>
      </c>
      <c r="D6" s="22"/>
    </row>
    <row r="7" spans="1:51" ht="14.4" x14ac:dyDescent="0.25">
      <c r="A7" s="14" t="s">
        <v>38</v>
      </c>
      <c r="B7" s="88">
        <v>0</v>
      </c>
      <c r="C7" s="92">
        <f t="shared" si="0"/>
        <v>0</v>
      </c>
      <c r="D7" s="22"/>
    </row>
    <row r="8" spans="1:51" ht="14.4" x14ac:dyDescent="0.25">
      <c r="A8" s="14" t="s">
        <v>39</v>
      </c>
      <c r="B8" s="88">
        <v>0</v>
      </c>
      <c r="C8" s="92">
        <f t="shared" si="0"/>
        <v>0</v>
      </c>
      <c r="D8" s="22"/>
    </row>
    <row r="9" spans="1:51" ht="14.4" x14ac:dyDescent="0.25">
      <c r="A9" s="14" t="s">
        <v>40</v>
      </c>
      <c r="B9" s="88">
        <v>0</v>
      </c>
      <c r="C9" s="92">
        <f t="shared" si="0"/>
        <v>0</v>
      </c>
      <c r="D9" s="22"/>
    </row>
    <row r="10" spans="1:51" ht="14.4" x14ac:dyDescent="0.25">
      <c r="A10" s="13" t="s">
        <v>53</v>
      </c>
      <c r="B10" s="17">
        <f>SUM(B4:B9)</f>
        <v>50000</v>
      </c>
      <c r="C10" s="93">
        <f>SUM(C4:C9)</f>
        <v>0.5</v>
      </c>
      <c r="D10" s="22"/>
    </row>
    <row r="11" spans="1:51" ht="14.4" x14ac:dyDescent="0.25">
      <c r="A11" s="14" t="s">
        <v>41</v>
      </c>
      <c r="B11" s="88">
        <v>0</v>
      </c>
      <c r="C11" s="92">
        <f t="shared" ref="C11:C25" si="1">B11/$B$40</f>
        <v>0</v>
      </c>
      <c r="D11" s="22"/>
    </row>
    <row r="12" spans="1:51" ht="14.4" x14ac:dyDescent="0.25">
      <c r="A12" s="23" t="s">
        <v>86</v>
      </c>
      <c r="B12" s="89">
        <v>0</v>
      </c>
      <c r="C12" s="92">
        <f t="shared" si="1"/>
        <v>0</v>
      </c>
      <c r="D12" s="22"/>
    </row>
    <row r="13" spans="1:51" ht="14.4" x14ac:dyDescent="0.25">
      <c r="A13" s="14" t="s">
        <v>42</v>
      </c>
      <c r="B13" s="88">
        <v>0</v>
      </c>
      <c r="C13" s="92">
        <f t="shared" si="1"/>
        <v>0</v>
      </c>
      <c r="D13" s="22"/>
    </row>
    <row r="14" spans="1:51" ht="14.4" x14ac:dyDescent="0.25">
      <c r="A14" s="95" t="s">
        <v>54</v>
      </c>
      <c r="B14" s="89">
        <v>0</v>
      </c>
      <c r="C14" s="92">
        <f t="shared" si="1"/>
        <v>0</v>
      </c>
      <c r="D14" s="22"/>
    </row>
    <row r="15" spans="1:51" ht="14.4" x14ac:dyDescent="0.25">
      <c r="A15" s="95" t="s">
        <v>54</v>
      </c>
      <c r="B15" s="89">
        <v>0</v>
      </c>
      <c r="C15" s="92">
        <f t="shared" si="1"/>
        <v>0</v>
      </c>
      <c r="D15" s="22"/>
    </row>
    <row r="16" spans="1:51" ht="14.4" x14ac:dyDescent="0.25">
      <c r="A16" s="95" t="s">
        <v>54</v>
      </c>
      <c r="B16" s="89">
        <v>0</v>
      </c>
      <c r="C16" s="92">
        <f t="shared" si="1"/>
        <v>0</v>
      </c>
      <c r="D16" s="22"/>
    </row>
    <row r="17" spans="1:4" ht="14.4" x14ac:dyDescent="0.25">
      <c r="A17" s="23" t="s">
        <v>87</v>
      </c>
      <c r="B17" s="89">
        <v>0</v>
      </c>
      <c r="C17" s="92">
        <f t="shared" si="1"/>
        <v>0</v>
      </c>
      <c r="D17" s="22"/>
    </row>
    <row r="18" spans="1:4" ht="14.4" x14ac:dyDescent="0.25">
      <c r="A18" s="14" t="s">
        <v>43</v>
      </c>
      <c r="B18" s="89">
        <v>0</v>
      </c>
      <c r="C18" s="92">
        <f t="shared" si="1"/>
        <v>0</v>
      </c>
      <c r="D18" s="22"/>
    </row>
    <row r="19" spans="1:4" ht="14.4" x14ac:dyDescent="0.25">
      <c r="A19" s="14" t="s">
        <v>55</v>
      </c>
      <c r="B19" s="88">
        <v>0</v>
      </c>
      <c r="C19" s="92">
        <f t="shared" si="1"/>
        <v>0</v>
      </c>
      <c r="D19" s="22"/>
    </row>
    <row r="20" spans="1:4" ht="14.4" x14ac:dyDescent="0.25">
      <c r="A20" s="14" t="s">
        <v>44</v>
      </c>
      <c r="B20" s="88">
        <v>0</v>
      </c>
      <c r="C20" s="92">
        <f t="shared" si="1"/>
        <v>0</v>
      </c>
      <c r="D20" s="22"/>
    </row>
    <row r="21" spans="1:4" ht="14.4" x14ac:dyDescent="0.25">
      <c r="A21" s="14" t="s">
        <v>45</v>
      </c>
      <c r="B21" s="88">
        <v>0</v>
      </c>
      <c r="C21" s="92">
        <f t="shared" si="1"/>
        <v>0</v>
      </c>
      <c r="D21" s="22"/>
    </row>
    <row r="22" spans="1:4" ht="14.4" x14ac:dyDescent="0.25">
      <c r="A22" s="14" t="s">
        <v>46</v>
      </c>
      <c r="B22" s="89">
        <v>0</v>
      </c>
      <c r="C22" s="92">
        <f t="shared" si="1"/>
        <v>0</v>
      </c>
      <c r="D22" s="22"/>
    </row>
    <row r="23" spans="1:4" ht="14.4" x14ac:dyDescent="0.25">
      <c r="A23" s="23" t="s">
        <v>90</v>
      </c>
      <c r="B23" s="88">
        <v>0</v>
      </c>
      <c r="C23" s="92">
        <f t="shared" si="1"/>
        <v>0</v>
      </c>
      <c r="D23" s="22"/>
    </row>
    <row r="24" spans="1:4" ht="14.4" x14ac:dyDescent="0.25">
      <c r="A24" s="14" t="s">
        <v>57</v>
      </c>
      <c r="B24" s="89">
        <v>0</v>
      </c>
      <c r="C24" s="92">
        <f t="shared" si="1"/>
        <v>0</v>
      </c>
      <c r="D24" s="22"/>
    </row>
    <row r="25" spans="1:4" ht="14.4" x14ac:dyDescent="0.25">
      <c r="A25" s="14" t="s">
        <v>58</v>
      </c>
      <c r="B25" s="89">
        <v>0</v>
      </c>
      <c r="C25" s="92">
        <f t="shared" si="1"/>
        <v>0</v>
      </c>
      <c r="D25" s="22"/>
    </row>
    <row r="26" spans="1:4" ht="14.4" x14ac:dyDescent="0.25">
      <c r="A26" s="13" t="s">
        <v>47</v>
      </c>
      <c r="B26" s="16"/>
      <c r="C26" s="94"/>
      <c r="D26" s="22"/>
    </row>
    <row r="27" spans="1:4" x14ac:dyDescent="0.25">
      <c r="A27" s="11" t="s">
        <v>61</v>
      </c>
      <c r="B27" s="88">
        <v>0</v>
      </c>
      <c r="C27" s="92">
        <f>B27/$B$40</f>
        <v>0</v>
      </c>
      <c r="D27" s="22"/>
    </row>
    <row r="28" spans="1:4" x14ac:dyDescent="0.25">
      <c r="A28" s="11" t="s">
        <v>62</v>
      </c>
      <c r="B28" s="88">
        <v>0</v>
      </c>
      <c r="C28" s="92">
        <f t="shared" ref="C28:C39" si="2">B28/$B$40</f>
        <v>0</v>
      </c>
      <c r="D28" s="22"/>
    </row>
    <row r="29" spans="1:4" x14ac:dyDescent="0.25">
      <c r="A29" s="11" t="s">
        <v>63</v>
      </c>
      <c r="B29" s="88">
        <v>0</v>
      </c>
      <c r="C29" s="92">
        <f t="shared" si="2"/>
        <v>0</v>
      </c>
      <c r="D29" s="22"/>
    </row>
    <row r="30" spans="1:4" x14ac:dyDescent="0.25">
      <c r="A30" s="11" t="s">
        <v>64</v>
      </c>
      <c r="B30" s="105">
        <v>0</v>
      </c>
      <c r="C30" s="92">
        <f t="shared" si="2"/>
        <v>0</v>
      </c>
      <c r="D30" s="22"/>
    </row>
    <row r="31" spans="1:4" x14ac:dyDescent="0.25">
      <c r="A31" s="11" t="s">
        <v>65</v>
      </c>
      <c r="B31" s="105">
        <v>0</v>
      </c>
      <c r="C31" s="92">
        <f t="shared" si="2"/>
        <v>0</v>
      </c>
      <c r="D31" s="22"/>
    </row>
    <row r="32" spans="1:4" x14ac:dyDescent="0.25">
      <c r="A32" s="11" t="s">
        <v>66</v>
      </c>
      <c r="B32" s="105">
        <v>0</v>
      </c>
      <c r="C32" s="92">
        <f t="shared" si="2"/>
        <v>0</v>
      </c>
      <c r="D32" s="22"/>
    </row>
    <row r="33" spans="1:4" x14ac:dyDescent="0.25">
      <c r="A33" s="11" t="s">
        <v>67</v>
      </c>
      <c r="B33" s="105">
        <v>0</v>
      </c>
      <c r="C33" s="92">
        <f t="shared" si="2"/>
        <v>0</v>
      </c>
      <c r="D33" s="22"/>
    </row>
    <row r="34" spans="1:4" x14ac:dyDescent="0.25">
      <c r="A34" s="11" t="s">
        <v>68</v>
      </c>
      <c r="B34" s="105">
        <v>0</v>
      </c>
      <c r="C34" s="92">
        <f t="shared" si="2"/>
        <v>0</v>
      </c>
      <c r="D34" s="22"/>
    </row>
    <row r="35" spans="1:4" x14ac:dyDescent="0.25">
      <c r="A35" s="86" t="s">
        <v>150</v>
      </c>
      <c r="B35" s="106">
        <v>50000</v>
      </c>
      <c r="C35" s="92">
        <f t="shared" si="2"/>
        <v>0.5</v>
      </c>
      <c r="D35" s="22"/>
    </row>
    <row r="36" spans="1:4" x14ac:dyDescent="0.25">
      <c r="A36" s="86"/>
      <c r="B36" s="106"/>
      <c r="C36" s="92">
        <f t="shared" si="2"/>
        <v>0</v>
      </c>
      <c r="D36" s="22"/>
    </row>
    <row r="37" spans="1:4" x14ac:dyDescent="0.25">
      <c r="A37" s="86"/>
      <c r="B37" s="106"/>
      <c r="C37" s="92">
        <f t="shared" si="2"/>
        <v>0</v>
      </c>
      <c r="D37" s="22"/>
    </row>
    <row r="38" spans="1:4" x14ac:dyDescent="0.25">
      <c r="A38" s="86"/>
      <c r="B38" s="106"/>
      <c r="C38" s="92">
        <f t="shared" si="2"/>
        <v>0</v>
      </c>
      <c r="D38" s="22"/>
    </row>
    <row r="39" spans="1:4" x14ac:dyDescent="0.25">
      <c r="A39" s="86"/>
      <c r="B39" s="106"/>
      <c r="C39" s="92">
        <f t="shared" si="2"/>
        <v>0</v>
      </c>
      <c r="D39" s="22"/>
    </row>
    <row r="40" spans="1:4" ht="14.4" x14ac:dyDescent="0.25">
      <c r="A40" s="10" t="s">
        <v>69</v>
      </c>
      <c r="B40" s="90">
        <f>SUM(B11:B39)+B10</f>
        <v>100000</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sheetPr>
    <pageSetUpPr fitToPage="1"/>
  </sheetPr>
  <dimension ref="A1:Q48"/>
  <sheetViews>
    <sheetView workbookViewId="0">
      <selection activeCell="F4" sqref="F4"/>
    </sheetView>
  </sheetViews>
  <sheetFormatPr defaultRowHeight="13.2" x14ac:dyDescent="0.25"/>
  <cols>
    <col min="1" max="1" width="40.7773437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5">
      <c r="A1" s="160" t="s">
        <v>83</v>
      </c>
      <c r="B1" s="160"/>
      <c r="C1" s="160"/>
      <c r="D1" s="160"/>
      <c r="E1" s="160"/>
    </row>
    <row r="2" spans="1:17" ht="13.5" customHeight="1" x14ac:dyDescent="0.25">
      <c r="A2" s="161" t="s">
        <v>84</v>
      </c>
      <c r="B2" s="161"/>
      <c r="C2" s="161"/>
      <c r="D2" s="161"/>
      <c r="E2" s="161"/>
      <c r="F2" s="20"/>
      <c r="G2" s="20"/>
      <c r="H2" s="20"/>
      <c r="I2" s="20"/>
    </row>
    <row r="3" spans="1:17" ht="17.100000000000001" customHeight="1" x14ac:dyDescent="0.45">
      <c r="A3" s="159" t="s">
        <v>85</v>
      </c>
      <c r="B3" s="159"/>
      <c r="C3" s="159"/>
      <c r="D3" s="159"/>
      <c r="E3" s="159"/>
      <c r="F3" s="19"/>
      <c r="G3" s="5"/>
      <c r="H3" s="5"/>
      <c r="I3" s="5"/>
      <c r="N3" s="21"/>
      <c r="O3" s="21"/>
      <c r="P3" s="21"/>
      <c r="Q3" s="21"/>
    </row>
    <row r="4" spans="1:17" ht="30.6" customHeight="1" x14ac:dyDescent="0.25">
      <c r="A4" s="15" t="s">
        <v>48</v>
      </c>
      <c r="B4" s="166" t="s">
        <v>49</v>
      </c>
      <c r="C4" s="167"/>
      <c r="D4" s="162" t="s">
        <v>50</v>
      </c>
      <c r="E4" s="163"/>
      <c r="F4" s="22"/>
      <c r="J4" s="21"/>
      <c r="K4" s="21"/>
      <c r="L4" s="21"/>
      <c r="M4" s="21"/>
    </row>
    <row r="5" spans="1:17" ht="33.75" customHeight="1" x14ac:dyDescent="0.25">
      <c r="A5" s="15" t="s">
        <v>51</v>
      </c>
      <c r="B5" s="168" t="s">
        <v>163</v>
      </c>
      <c r="C5" s="169"/>
      <c r="D5" s="164" t="s">
        <v>162</v>
      </c>
      <c r="E5" s="165"/>
      <c r="F5" s="22"/>
      <c r="J5" s="21"/>
      <c r="K5" s="21"/>
      <c r="L5" s="21"/>
      <c r="M5" s="21"/>
    </row>
    <row r="6" spans="1:17" ht="14.4" customHeight="1" x14ac:dyDescent="0.25">
      <c r="A6" s="15" t="s">
        <v>52</v>
      </c>
      <c r="B6" s="52" t="s">
        <v>33</v>
      </c>
      <c r="C6" s="53" t="s">
        <v>34</v>
      </c>
      <c r="D6" s="52" t="s">
        <v>33</v>
      </c>
      <c r="E6" s="54" t="s">
        <v>34</v>
      </c>
      <c r="F6" s="22"/>
      <c r="M6" s="21"/>
      <c r="N6" s="21"/>
      <c r="O6" s="21"/>
      <c r="P6" s="21"/>
    </row>
    <row r="7" spans="1:17" ht="14.4" customHeight="1" x14ac:dyDescent="0.25">
      <c r="A7" s="14" t="s">
        <v>35</v>
      </c>
      <c r="B7" s="88">
        <v>458939.5</v>
      </c>
      <c r="C7" s="92">
        <f t="shared" ref="C7:C12" si="0">B7/$B$45</f>
        <v>9.6935856026926462E-2</v>
      </c>
      <c r="D7" s="88">
        <v>449500</v>
      </c>
      <c r="E7" s="92">
        <f t="shared" ref="E7:E12" si="1">D7/$D$45</f>
        <v>9.6870824533425284E-2</v>
      </c>
      <c r="F7" s="22"/>
      <c r="M7" s="21"/>
      <c r="N7" s="21"/>
      <c r="O7" s="21"/>
      <c r="P7" s="21"/>
    </row>
    <row r="8" spans="1:17" ht="14.4" customHeight="1" x14ac:dyDescent="0.25">
      <c r="A8" s="14" t="s">
        <v>36</v>
      </c>
      <c r="B8" s="88">
        <v>40840</v>
      </c>
      <c r="C8" s="92">
        <f t="shared" si="0"/>
        <v>8.6261050969456254E-3</v>
      </c>
      <c r="D8" s="88">
        <v>40000</v>
      </c>
      <c r="E8" s="92">
        <f t="shared" si="1"/>
        <v>8.6203180897375109E-3</v>
      </c>
      <c r="F8" s="22"/>
      <c r="M8" s="21"/>
      <c r="N8" s="21"/>
      <c r="O8" s="21"/>
      <c r="P8" s="21"/>
    </row>
    <row r="9" spans="1:17" ht="14.4" customHeight="1" x14ac:dyDescent="0.25">
      <c r="A9" s="14" t="s">
        <v>37</v>
      </c>
      <c r="B9" s="88">
        <v>21441</v>
      </c>
      <c r="C9" s="92">
        <f t="shared" si="0"/>
        <v>4.5287051758964537E-3</v>
      </c>
      <c r="D9" s="88">
        <v>21000</v>
      </c>
      <c r="E9" s="92">
        <f t="shared" si="1"/>
        <v>4.5256669971121934E-3</v>
      </c>
      <c r="F9" s="22"/>
      <c r="M9" s="21"/>
      <c r="N9" s="21"/>
      <c r="O9" s="21"/>
      <c r="P9" s="21"/>
    </row>
    <row r="10" spans="1:17" ht="14.4" customHeight="1" x14ac:dyDescent="0.25">
      <c r="A10" s="14" t="s">
        <v>38</v>
      </c>
      <c r="B10" s="88">
        <v>155192</v>
      </c>
      <c r="C10" s="92">
        <f t="shared" si="0"/>
        <v>3.277919936839338E-2</v>
      </c>
      <c r="D10" s="88">
        <v>152000</v>
      </c>
      <c r="E10" s="92">
        <f t="shared" si="1"/>
        <v>3.275720874100254E-2</v>
      </c>
      <c r="F10" s="22"/>
      <c r="M10" s="21"/>
      <c r="N10" s="21"/>
      <c r="O10" s="21"/>
      <c r="P10" s="21"/>
    </row>
    <row r="11" spans="1:17" ht="14.4" customHeight="1" x14ac:dyDescent="0.25">
      <c r="A11" s="14" t="s">
        <v>39</v>
      </c>
      <c r="B11" s="88">
        <v>5819.7</v>
      </c>
      <c r="C11" s="92">
        <f t="shared" si="0"/>
        <v>1.2292199763147516E-3</v>
      </c>
      <c r="D11" s="88">
        <v>5700</v>
      </c>
      <c r="E11" s="92">
        <f t="shared" si="1"/>
        <v>1.2283953277875954E-3</v>
      </c>
      <c r="F11" s="22"/>
      <c r="M11" s="21"/>
      <c r="N11" s="21"/>
      <c r="O11" s="21"/>
      <c r="P11" s="21"/>
    </row>
    <row r="12" spans="1:17" ht="14.4" customHeight="1" x14ac:dyDescent="0.25">
      <c r="A12" s="14" t="s">
        <v>40</v>
      </c>
      <c r="B12" s="88">
        <v>5105</v>
      </c>
      <c r="C12" s="92">
        <f t="shared" si="0"/>
        <v>1.0782631371182032E-3</v>
      </c>
      <c r="D12" s="88">
        <v>5000</v>
      </c>
      <c r="E12" s="92">
        <f t="shared" si="1"/>
        <v>1.0775397612171889E-3</v>
      </c>
      <c r="F12" s="22"/>
      <c r="M12" s="21"/>
      <c r="N12" s="21"/>
      <c r="O12" s="21"/>
      <c r="P12" s="21"/>
    </row>
    <row r="13" spans="1:17" ht="14.4" customHeight="1" x14ac:dyDescent="0.25">
      <c r="A13" s="13" t="s">
        <v>53</v>
      </c>
      <c r="B13" s="97">
        <f>SUM(B7:B12)</f>
        <v>687337.2</v>
      </c>
      <c r="C13" s="93">
        <f>SUM(C7:C12)</f>
        <v>0.14517734878159488</v>
      </c>
      <c r="D13" s="97">
        <f>SUM(D7:D12)</f>
        <v>673200</v>
      </c>
      <c r="E13" s="96">
        <f>SUM(E7:E12)</f>
        <v>0.14507995345028232</v>
      </c>
      <c r="F13" s="22"/>
      <c r="M13" s="21"/>
      <c r="N13" s="21"/>
      <c r="O13" s="21"/>
      <c r="P13" s="21"/>
    </row>
    <row r="14" spans="1:17" ht="14.4" customHeight="1" x14ac:dyDescent="0.25">
      <c r="A14" s="14" t="s">
        <v>41</v>
      </c>
      <c r="B14" s="88">
        <v>6738.6</v>
      </c>
      <c r="C14" s="92">
        <f t="shared" ref="C14:C20" si="2">B14/$B$45</f>
        <v>1.4233073409960282E-3</v>
      </c>
      <c r="D14" s="88">
        <v>6600</v>
      </c>
      <c r="E14" s="92">
        <f t="shared" ref="E14:E20" si="3">D14/$D$45</f>
        <v>1.4223524848066894E-3</v>
      </c>
      <c r="F14" s="22"/>
      <c r="M14" s="21"/>
      <c r="N14" s="21"/>
      <c r="O14" s="21"/>
      <c r="P14" s="21"/>
    </row>
    <row r="15" spans="1:17" ht="14.4" customHeight="1" x14ac:dyDescent="0.25">
      <c r="A15" s="23" t="s">
        <v>86</v>
      </c>
      <c r="B15" s="89">
        <v>4900.8</v>
      </c>
      <c r="C15" s="92">
        <f t="shared" si="2"/>
        <v>1.035132611633475E-3</v>
      </c>
      <c r="D15" s="89">
        <v>4800</v>
      </c>
      <c r="E15" s="92">
        <f t="shared" si="3"/>
        <v>1.0344381707685013E-3</v>
      </c>
      <c r="F15" s="22"/>
      <c r="M15" s="21"/>
      <c r="N15" s="21"/>
      <c r="O15" s="21"/>
      <c r="P15" s="21"/>
    </row>
    <row r="16" spans="1:17" ht="14.4" customHeight="1" x14ac:dyDescent="0.25">
      <c r="A16" s="14" t="s">
        <v>42</v>
      </c>
      <c r="B16" s="88">
        <v>27311.75</v>
      </c>
      <c r="C16" s="92">
        <f t="shared" si="2"/>
        <v>5.768707783582387E-3</v>
      </c>
      <c r="D16" s="88">
        <v>26750</v>
      </c>
      <c r="E16" s="92">
        <f t="shared" si="3"/>
        <v>5.7648377225119609E-3</v>
      </c>
      <c r="F16" s="22"/>
      <c r="M16" s="21"/>
      <c r="N16" s="21"/>
      <c r="O16" s="21"/>
      <c r="P16" s="21"/>
    </row>
    <row r="17" spans="1:16" ht="37.5" customHeight="1" x14ac:dyDescent="0.25">
      <c r="A17" s="95" t="s">
        <v>164</v>
      </c>
      <c r="B17" s="89">
        <v>8000</v>
      </c>
      <c r="C17" s="92">
        <f t="shared" si="2"/>
        <v>1.6897365518012979E-3</v>
      </c>
      <c r="D17" s="89">
        <v>8000</v>
      </c>
      <c r="E17" s="92">
        <f t="shared" si="3"/>
        <v>1.7240636179475023E-3</v>
      </c>
      <c r="F17" s="22"/>
      <c r="M17" s="21"/>
      <c r="N17" s="21"/>
      <c r="O17" s="21"/>
      <c r="P17" s="21"/>
    </row>
    <row r="18" spans="1:16" ht="31.5" customHeight="1" x14ac:dyDescent="0.25">
      <c r="A18" s="95" t="s">
        <v>54</v>
      </c>
      <c r="B18" s="89"/>
      <c r="C18" s="92">
        <f t="shared" si="2"/>
        <v>0</v>
      </c>
      <c r="D18" s="89"/>
      <c r="E18" s="92">
        <f t="shared" si="3"/>
        <v>0</v>
      </c>
      <c r="F18" s="22"/>
      <c r="M18" s="21"/>
      <c r="N18" s="21"/>
      <c r="O18" s="21"/>
      <c r="P18" s="21"/>
    </row>
    <row r="19" spans="1:16" ht="33.75" customHeight="1" x14ac:dyDescent="0.25">
      <c r="A19" s="95" t="s">
        <v>54</v>
      </c>
      <c r="B19" s="89"/>
      <c r="C19" s="92">
        <f t="shared" si="2"/>
        <v>0</v>
      </c>
      <c r="D19" s="89"/>
      <c r="E19" s="92">
        <f t="shared" si="3"/>
        <v>0</v>
      </c>
      <c r="F19" s="22"/>
      <c r="M19" s="21"/>
      <c r="N19" s="21"/>
      <c r="O19" s="21"/>
      <c r="P19" s="21"/>
    </row>
    <row r="20" spans="1:16" ht="14.4" customHeight="1" x14ac:dyDescent="0.25">
      <c r="A20" s="23" t="s">
        <v>87</v>
      </c>
      <c r="B20" s="89"/>
      <c r="C20" s="92">
        <f t="shared" si="2"/>
        <v>0</v>
      </c>
      <c r="D20" s="89"/>
      <c r="E20" s="92">
        <f t="shared" si="3"/>
        <v>0</v>
      </c>
      <c r="F20" s="22"/>
      <c r="M20" s="21"/>
      <c r="N20" s="21"/>
      <c r="O20" s="21"/>
      <c r="P20" s="21"/>
    </row>
    <row r="21" spans="1:16" ht="14.4" customHeight="1" x14ac:dyDescent="0.25">
      <c r="A21" s="14" t="s">
        <v>43</v>
      </c>
      <c r="B21" s="89"/>
      <c r="C21" s="92">
        <f t="shared" ref="C21:C30" si="4">B21/$B$45</f>
        <v>0</v>
      </c>
      <c r="D21" s="89"/>
      <c r="E21" s="92">
        <f t="shared" ref="E21:E30" si="5">D21/$D$45</f>
        <v>0</v>
      </c>
      <c r="F21" s="22"/>
      <c r="M21" s="21"/>
      <c r="N21" s="21"/>
      <c r="O21" s="21"/>
      <c r="P21" s="21"/>
    </row>
    <row r="22" spans="1:16" ht="14.4" customHeight="1" x14ac:dyDescent="0.25">
      <c r="A22" s="14" t="s">
        <v>55</v>
      </c>
      <c r="B22" s="88">
        <v>88827</v>
      </c>
      <c r="C22" s="92">
        <f t="shared" si="4"/>
        <v>1.8761778585856734E-2</v>
      </c>
      <c r="D22" s="88">
        <v>87000</v>
      </c>
      <c r="E22" s="92">
        <f t="shared" si="5"/>
        <v>1.8749191845179088E-2</v>
      </c>
      <c r="F22" s="22"/>
      <c r="M22" s="21"/>
      <c r="N22" s="21"/>
      <c r="O22" s="21"/>
      <c r="P22" s="21"/>
    </row>
    <row r="23" spans="1:16" ht="14.4" customHeight="1" x14ac:dyDescent="0.25">
      <c r="A23" s="14" t="s">
        <v>44</v>
      </c>
      <c r="B23" s="88">
        <v>78617</v>
      </c>
      <c r="C23" s="92">
        <f t="shared" si="4"/>
        <v>1.6605252311620328E-2</v>
      </c>
      <c r="D23" s="88">
        <v>77000</v>
      </c>
      <c r="E23" s="92">
        <f t="shared" si="5"/>
        <v>1.6594112322744711E-2</v>
      </c>
      <c r="F23" s="22"/>
      <c r="M23" s="21"/>
      <c r="N23" s="21"/>
      <c r="O23" s="21"/>
      <c r="P23" s="21"/>
    </row>
    <row r="24" spans="1:16" ht="14.4" customHeight="1" x14ac:dyDescent="0.25">
      <c r="A24" s="14" t="s">
        <v>45</v>
      </c>
      <c r="B24" s="88">
        <v>8168</v>
      </c>
      <c r="C24" s="92">
        <f t="shared" si="4"/>
        <v>1.7252210193891252E-3</v>
      </c>
      <c r="D24" s="88">
        <v>8000</v>
      </c>
      <c r="E24" s="92">
        <f t="shared" si="5"/>
        <v>1.7240636179475023E-3</v>
      </c>
      <c r="F24" s="22"/>
      <c r="M24" s="21"/>
      <c r="N24" s="21"/>
      <c r="O24" s="21"/>
      <c r="P24" s="21"/>
    </row>
    <row r="25" spans="1:16" ht="14.4" customHeight="1" x14ac:dyDescent="0.25">
      <c r="A25" s="14" t="s">
        <v>46</v>
      </c>
      <c r="B25" s="89">
        <v>61350</v>
      </c>
      <c r="C25" s="92">
        <f t="shared" si="4"/>
        <v>1.2958167181626203E-2</v>
      </c>
      <c r="D25" s="89">
        <v>61350</v>
      </c>
      <c r="E25" s="92">
        <f t="shared" si="5"/>
        <v>1.3221412870134909E-2</v>
      </c>
      <c r="F25" s="22"/>
      <c r="M25" s="21"/>
      <c r="N25" s="21"/>
      <c r="O25" s="21"/>
      <c r="P25" s="21"/>
    </row>
    <row r="26" spans="1:16" ht="14.4" customHeight="1" x14ac:dyDescent="0.25">
      <c r="A26" s="14" t="s">
        <v>56</v>
      </c>
      <c r="B26" s="88">
        <v>2552.5</v>
      </c>
      <c r="C26" s="92">
        <f t="shared" si="4"/>
        <v>5.3913156855910159E-4</v>
      </c>
      <c r="D26" s="88">
        <v>2500</v>
      </c>
      <c r="E26" s="92">
        <f t="shared" si="5"/>
        <v>5.3876988060859443E-4</v>
      </c>
      <c r="F26" s="22"/>
      <c r="M26" s="21"/>
      <c r="N26" s="21"/>
      <c r="O26" s="21"/>
      <c r="P26" s="21"/>
    </row>
    <row r="27" spans="1:16" ht="14.4" customHeight="1" x14ac:dyDescent="0.25">
      <c r="A27" s="14" t="s">
        <v>57</v>
      </c>
      <c r="B27" s="89"/>
      <c r="C27" s="92">
        <f t="shared" si="4"/>
        <v>0</v>
      </c>
      <c r="D27" s="89"/>
      <c r="E27" s="92">
        <f t="shared" si="5"/>
        <v>0</v>
      </c>
      <c r="F27" s="22"/>
      <c r="M27" s="21"/>
      <c r="N27" s="21"/>
      <c r="O27" s="21"/>
      <c r="P27" s="21"/>
    </row>
    <row r="28" spans="1:16" ht="14.4" customHeight="1" x14ac:dyDescent="0.25">
      <c r="A28" s="14" t="s">
        <v>58</v>
      </c>
      <c r="B28" s="89"/>
      <c r="C28" s="92">
        <f t="shared" si="4"/>
        <v>0</v>
      </c>
      <c r="D28" s="89"/>
      <c r="E28" s="92">
        <f t="shared" si="5"/>
        <v>0</v>
      </c>
      <c r="F28" s="22"/>
      <c r="M28" s="21"/>
      <c r="N28" s="21"/>
      <c r="O28" s="21"/>
      <c r="P28" s="21"/>
    </row>
    <row r="29" spans="1:16" ht="14.4" customHeight="1" x14ac:dyDescent="0.25">
      <c r="A29" s="14" t="s">
        <v>59</v>
      </c>
      <c r="B29" s="88"/>
      <c r="C29" s="92">
        <f t="shared" si="4"/>
        <v>0</v>
      </c>
      <c r="D29" s="88"/>
      <c r="E29" s="92">
        <f t="shared" si="5"/>
        <v>0</v>
      </c>
      <c r="F29" s="22"/>
      <c r="M29" s="21"/>
      <c r="N29" s="21"/>
      <c r="O29" s="21"/>
      <c r="P29" s="21"/>
    </row>
    <row r="30" spans="1:16" ht="12.9" customHeight="1" x14ac:dyDescent="0.25">
      <c r="A30" s="12" t="s">
        <v>60</v>
      </c>
      <c r="B30" s="89"/>
      <c r="C30" s="92">
        <f t="shared" si="4"/>
        <v>0</v>
      </c>
      <c r="D30" s="89"/>
      <c r="E30" s="92">
        <f t="shared" si="5"/>
        <v>0</v>
      </c>
      <c r="F30" s="22"/>
      <c r="M30" s="21"/>
      <c r="N30" s="21"/>
      <c r="O30" s="21"/>
      <c r="P30" s="21"/>
    </row>
    <row r="31" spans="1:16" ht="14.4" customHeight="1" x14ac:dyDescent="0.25">
      <c r="A31" s="13" t="s">
        <v>47</v>
      </c>
      <c r="B31" s="16"/>
      <c r="C31" s="94"/>
      <c r="D31" s="16"/>
      <c r="E31" s="96"/>
      <c r="F31" s="22"/>
      <c r="M31" s="21"/>
      <c r="N31" s="21"/>
      <c r="O31" s="21"/>
      <c r="P31" s="21"/>
    </row>
    <row r="32" spans="1:16" ht="12.9" customHeight="1" x14ac:dyDescent="0.25">
      <c r="A32" s="11" t="s">
        <v>61</v>
      </c>
      <c r="B32" s="105"/>
      <c r="C32" s="92">
        <f>B32/$B$45</f>
        <v>0</v>
      </c>
      <c r="D32" s="105"/>
      <c r="E32" s="92">
        <f t="shared" ref="E32:E44" si="6">D32/$D$45</f>
        <v>0</v>
      </c>
      <c r="F32" s="22"/>
      <c r="M32" s="21"/>
      <c r="N32" s="21"/>
      <c r="O32" s="21"/>
      <c r="P32" s="21"/>
    </row>
    <row r="33" spans="1:17" ht="12.9" customHeight="1" x14ac:dyDescent="0.25">
      <c r="A33" s="11" t="s">
        <v>62</v>
      </c>
      <c r="B33" s="105">
        <v>371644</v>
      </c>
      <c r="C33" s="92">
        <f t="shared" ref="C33:C44" si="7">B33/$B$45</f>
        <v>7.8497556382205194E-2</v>
      </c>
      <c r="D33" s="105">
        <v>364000</v>
      </c>
      <c r="E33" s="92">
        <f t="shared" si="6"/>
        <v>7.8444894616611346E-2</v>
      </c>
      <c r="F33" s="22"/>
      <c r="M33" s="21"/>
      <c r="N33" s="21"/>
      <c r="O33" s="21"/>
      <c r="P33" s="21"/>
    </row>
    <row r="34" spans="1:17" ht="12.9" customHeight="1" x14ac:dyDescent="0.25">
      <c r="A34" s="11" t="s">
        <v>63</v>
      </c>
      <c r="B34" s="105"/>
      <c r="C34" s="92">
        <f t="shared" si="7"/>
        <v>0</v>
      </c>
      <c r="D34" s="105"/>
      <c r="E34" s="92">
        <f t="shared" si="6"/>
        <v>0</v>
      </c>
      <c r="F34" s="22"/>
      <c r="M34" s="21"/>
      <c r="N34" s="21"/>
      <c r="O34" s="21"/>
      <c r="P34" s="21"/>
    </row>
    <row r="35" spans="1:17" ht="12.9" customHeight="1" x14ac:dyDescent="0.25">
      <c r="A35" s="11" t="s">
        <v>64</v>
      </c>
      <c r="B35" s="105"/>
      <c r="C35" s="92">
        <f t="shared" si="7"/>
        <v>0</v>
      </c>
      <c r="D35" s="105"/>
      <c r="E35" s="92">
        <f t="shared" si="6"/>
        <v>0</v>
      </c>
      <c r="F35" s="22"/>
      <c r="M35" s="21"/>
      <c r="N35" s="21"/>
      <c r="O35" s="21"/>
      <c r="P35" s="21"/>
    </row>
    <row r="36" spans="1:17" ht="12.9" customHeight="1" x14ac:dyDescent="0.25">
      <c r="A36" s="11" t="s">
        <v>65</v>
      </c>
      <c r="B36" s="105"/>
      <c r="C36" s="92">
        <f t="shared" si="7"/>
        <v>0</v>
      </c>
      <c r="D36" s="105"/>
      <c r="E36" s="92">
        <f t="shared" si="6"/>
        <v>0</v>
      </c>
      <c r="F36" s="22"/>
      <c r="M36" s="21"/>
      <c r="N36" s="21"/>
      <c r="O36" s="21"/>
      <c r="P36" s="21"/>
    </row>
    <row r="37" spans="1:17" ht="12.9" customHeight="1" x14ac:dyDescent="0.25">
      <c r="A37" s="11" t="s">
        <v>66</v>
      </c>
      <c r="B37" s="105"/>
      <c r="C37" s="92">
        <f t="shared" si="7"/>
        <v>0</v>
      </c>
      <c r="D37" s="105"/>
      <c r="E37" s="92">
        <f t="shared" si="6"/>
        <v>0</v>
      </c>
      <c r="F37" s="22"/>
      <c r="M37" s="21"/>
      <c r="N37" s="21"/>
      <c r="O37" s="21"/>
      <c r="P37" s="21"/>
    </row>
    <row r="38" spans="1:17" ht="12.9" customHeight="1" x14ac:dyDescent="0.25">
      <c r="A38" s="11" t="s">
        <v>67</v>
      </c>
      <c r="B38" s="105"/>
      <c r="C38" s="92">
        <f t="shared" si="7"/>
        <v>0</v>
      </c>
      <c r="D38" s="105"/>
      <c r="E38" s="92">
        <f t="shared" si="6"/>
        <v>0</v>
      </c>
      <c r="F38" s="22"/>
      <c r="M38" s="21"/>
      <c r="N38" s="21"/>
      <c r="O38" s="21"/>
      <c r="P38" s="21"/>
    </row>
    <row r="39" spans="1:17" ht="12.9" customHeight="1" x14ac:dyDescent="0.25">
      <c r="A39" s="11" t="s">
        <v>68</v>
      </c>
      <c r="B39" s="105"/>
      <c r="C39" s="92">
        <f t="shared" si="7"/>
        <v>0</v>
      </c>
      <c r="D39" s="105"/>
      <c r="E39" s="92">
        <f t="shared" si="6"/>
        <v>0</v>
      </c>
      <c r="F39" s="22"/>
      <c r="M39" s="21"/>
      <c r="N39" s="21"/>
      <c r="O39" s="21"/>
      <c r="P39" s="21"/>
    </row>
    <row r="40" spans="1:17" ht="12.9" customHeight="1" x14ac:dyDescent="0.25">
      <c r="A40" s="86" t="s">
        <v>150</v>
      </c>
      <c r="B40" s="106">
        <v>255250</v>
      </c>
      <c r="C40" s="92">
        <f t="shared" si="7"/>
        <v>5.3913156855910159E-2</v>
      </c>
      <c r="D40" s="107">
        <v>250000</v>
      </c>
      <c r="E40" s="92">
        <f t="shared" si="6"/>
        <v>5.3876988060859443E-2</v>
      </c>
      <c r="F40" s="22"/>
      <c r="M40" s="21"/>
      <c r="N40" s="21"/>
      <c r="O40" s="21"/>
      <c r="P40" s="21"/>
    </row>
    <row r="41" spans="1:17" ht="12.9" customHeight="1" x14ac:dyDescent="0.25">
      <c r="A41" s="86" t="s">
        <v>168</v>
      </c>
      <c r="B41" s="106">
        <v>310384</v>
      </c>
      <c r="C41" s="92">
        <f t="shared" si="7"/>
        <v>6.555839873678676E-2</v>
      </c>
      <c r="D41" s="107">
        <v>304000</v>
      </c>
      <c r="E41" s="92">
        <f t="shared" si="6"/>
        <v>6.551441748200508E-2</v>
      </c>
      <c r="F41" s="22"/>
      <c r="M41" s="21"/>
      <c r="N41" s="21"/>
      <c r="O41" s="21"/>
      <c r="P41" s="21"/>
    </row>
    <row r="42" spans="1:17" ht="12.9" customHeight="1" x14ac:dyDescent="0.25">
      <c r="A42" s="86" t="s">
        <v>169</v>
      </c>
      <c r="B42" s="106">
        <v>82000</v>
      </c>
      <c r="C42" s="92">
        <f t="shared" si="7"/>
        <v>1.7319799655963301E-2</v>
      </c>
      <c r="D42" s="107">
        <v>82000</v>
      </c>
      <c r="E42" s="92">
        <f t="shared" si="6"/>
        <v>1.7671652083961899E-2</v>
      </c>
      <c r="F42" s="22"/>
      <c r="M42" s="21"/>
      <c r="N42" s="21"/>
      <c r="O42" s="21"/>
      <c r="P42" s="21"/>
    </row>
    <row r="43" spans="1:17" ht="12.9" customHeight="1" x14ac:dyDescent="0.25">
      <c r="A43" s="86" t="s">
        <v>170</v>
      </c>
      <c r="B43" s="106">
        <v>30630</v>
      </c>
      <c r="C43" s="92">
        <f t="shared" si="7"/>
        <v>6.4695788227092195E-3</v>
      </c>
      <c r="D43" s="107">
        <v>30000</v>
      </c>
      <c r="E43" s="92">
        <f t="shared" si="6"/>
        <v>6.4652385673031332E-3</v>
      </c>
      <c r="F43" s="22"/>
      <c r="M43" s="21"/>
      <c r="N43" s="21"/>
      <c r="O43" s="21"/>
      <c r="P43" s="21"/>
    </row>
    <row r="44" spans="1:17" ht="12.9" customHeight="1" x14ac:dyDescent="0.25">
      <c r="A44" s="86" t="s">
        <v>171</v>
      </c>
      <c r="B44" s="106">
        <v>2710755</v>
      </c>
      <c r="C44" s="92">
        <f t="shared" si="7"/>
        <v>0.57255772580976594</v>
      </c>
      <c r="D44" s="107">
        <v>2655000</v>
      </c>
      <c r="E44" s="92">
        <f t="shared" si="6"/>
        <v>0.57217361320632731</v>
      </c>
      <c r="F44" s="22"/>
      <c r="M44" s="21"/>
      <c r="N44" s="21"/>
      <c r="O44" s="21"/>
      <c r="P44" s="21"/>
    </row>
    <row r="45" spans="1:17" ht="14.4" customHeight="1" x14ac:dyDescent="0.25">
      <c r="A45" s="10" t="s">
        <v>69</v>
      </c>
      <c r="B45" s="90">
        <f>SUM(B14:B44)+B13</f>
        <v>4734465.8499999996</v>
      </c>
      <c r="C45" s="91">
        <f>SUM(C13:C44)</f>
        <v>1</v>
      </c>
      <c r="D45" s="90">
        <f>SUM(D13:D44)</f>
        <v>4640200</v>
      </c>
      <c r="E45" s="91">
        <f>SUM(E13:E44)</f>
        <v>1</v>
      </c>
      <c r="F45" s="22"/>
      <c r="M45" s="21"/>
      <c r="N45" s="21"/>
      <c r="O45" s="21"/>
      <c r="P45" s="21"/>
    </row>
    <row r="46" spans="1:17" ht="14.4" customHeight="1" x14ac:dyDescent="0.25">
      <c r="A46" s="10" t="s">
        <v>70</v>
      </c>
      <c r="B46" s="90">
        <f>'Agency Revenue'!B36-'Agency Expenses'!B45</f>
        <v>-409710.84999999963</v>
      </c>
      <c r="C46" s="94"/>
      <c r="D46" s="90">
        <f>'Agency Revenue'!E36-'Agency Expenses'!D45</f>
        <v>-393152</v>
      </c>
      <c r="E46" s="94"/>
      <c r="F46" s="22"/>
      <c r="M46" s="21"/>
      <c r="N46" s="21"/>
      <c r="O46" s="21"/>
      <c r="P46" s="21"/>
    </row>
    <row r="47" spans="1:17" ht="12.9" customHeight="1" x14ac:dyDescent="0.45">
      <c r="A47" s="1"/>
      <c r="B47" s="19"/>
      <c r="C47" s="19"/>
      <c r="D47" s="19"/>
      <c r="E47" s="19"/>
      <c r="F47" s="19"/>
      <c r="G47" s="5"/>
      <c r="H47" s="5"/>
      <c r="I47" s="5"/>
      <c r="N47" s="21"/>
      <c r="O47" s="21"/>
      <c r="P47" s="21"/>
      <c r="Q47" s="21"/>
    </row>
    <row r="48" spans="1:17" x14ac:dyDescent="0.25">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6" workbookViewId="0">
      <selection activeCell="B32" sqref="B32"/>
    </sheetView>
  </sheetViews>
  <sheetFormatPr defaultRowHeight="13.2" x14ac:dyDescent="0.25"/>
  <cols>
    <col min="1" max="1" width="33.6640625" customWidth="1"/>
    <col min="2" max="2" width="11.6640625" customWidth="1"/>
    <col min="3" max="3" width="10.77734375" customWidth="1"/>
    <col min="4" max="4" width="11.109375" customWidth="1"/>
    <col min="5" max="5" width="9.6640625" customWidth="1"/>
    <col min="6" max="6" width="10.109375" customWidth="1"/>
    <col min="7" max="7" width="9.6640625" customWidth="1"/>
  </cols>
  <sheetData>
    <row r="1" spans="1:13" ht="70.5" customHeight="1" x14ac:dyDescent="0.25">
      <c r="A1" s="170" t="s">
        <v>98</v>
      </c>
      <c r="B1" s="122"/>
      <c r="C1" s="122"/>
      <c r="D1" s="122"/>
      <c r="E1" s="122"/>
      <c r="F1" s="122"/>
      <c r="G1" s="122"/>
      <c r="H1" s="171"/>
      <c r="I1" s="171"/>
      <c r="J1" s="171"/>
      <c r="K1" s="171"/>
      <c r="L1" s="171"/>
      <c r="M1" s="171"/>
    </row>
    <row r="2" spans="1:13" ht="34.5" customHeight="1" x14ac:dyDescent="0.25">
      <c r="A2" s="50"/>
      <c r="B2" s="126" t="s">
        <v>71</v>
      </c>
      <c r="C2" s="174"/>
      <c r="D2" s="127"/>
      <c r="E2" s="178" t="s">
        <v>97</v>
      </c>
      <c r="F2" s="174"/>
      <c r="G2" s="127"/>
      <c r="H2" s="172"/>
      <c r="I2" s="112"/>
      <c r="J2" s="112"/>
      <c r="K2" s="112"/>
      <c r="L2" s="112"/>
      <c r="M2" s="112"/>
    </row>
    <row r="3" spans="1:13" ht="12.9" customHeight="1" x14ac:dyDescent="0.25">
      <c r="A3" s="29"/>
      <c r="B3" s="175">
        <v>46387</v>
      </c>
      <c r="C3" s="176"/>
      <c r="D3" s="177"/>
      <c r="E3" s="175">
        <v>46022</v>
      </c>
      <c r="F3" s="179"/>
      <c r="G3" s="180"/>
      <c r="H3" s="172"/>
      <c r="I3" s="112"/>
      <c r="J3" s="112"/>
      <c r="K3" s="112"/>
      <c r="L3" s="112"/>
      <c r="M3" s="112"/>
    </row>
    <row r="4" spans="1:13" ht="14.4" customHeight="1" x14ac:dyDescent="0.25">
      <c r="A4" s="49" t="s">
        <v>72</v>
      </c>
      <c r="B4" s="51" t="s">
        <v>73</v>
      </c>
      <c r="C4" s="51" t="s">
        <v>74</v>
      </c>
      <c r="D4" s="51" t="s">
        <v>75</v>
      </c>
      <c r="E4" s="51" t="s">
        <v>73</v>
      </c>
      <c r="F4" s="51" t="s">
        <v>74</v>
      </c>
      <c r="G4" s="51" t="s">
        <v>75</v>
      </c>
      <c r="H4" s="172"/>
      <c r="I4" s="112"/>
      <c r="J4" s="112"/>
      <c r="K4" s="112"/>
      <c r="L4" s="112"/>
      <c r="M4" s="112"/>
    </row>
    <row r="5" spans="1:13" ht="15.6" customHeight="1" x14ac:dyDescent="0.25">
      <c r="A5" s="48" t="s">
        <v>76</v>
      </c>
      <c r="B5" s="29"/>
      <c r="C5" s="29"/>
      <c r="D5" s="29"/>
      <c r="E5" s="29"/>
      <c r="F5" s="29"/>
      <c r="G5" s="29"/>
      <c r="H5" s="172"/>
      <c r="I5" s="112"/>
      <c r="J5" s="112"/>
      <c r="K5" s="112"/>
      <c r="L5" s="112"/>
      <c r="M5" s="112"/>
    </row>
    <row r="6" spans="1:13" ht="15.6" x14ac:dyDescent="0.25">
      <c r="A6" s="98" t="s">
        <v>151</v>
      </c>
      <c r="B6" s="99">
        <v>100000</v>
      </c>
      <c r="C6" s="86"/>
      <c r="D6" s="103">
        <f>(B6+C6)/($B$36+$C$36)</f>
        <v>2.3122697123883318E-2</v>
      </c>
      <c r="E6" s="99">
        <v>90000</v>
      </c>
      <c r="F6" s="86"/>
      <c r="G6" s="103">
        <f>(E6+F6)/($E$36+$F$36)</f>
        <v>2.1191189739320111E-2</v>
      </c>
      <c r="H6" s="172"/>
      <c r="I6" s="112"/>
      <c r="J6" s="112"/>
      <c r="K6" s="112"/>
      <c r="L6" s="112"/>
      <c r="M6" s="112"/>
    </row>
    <row r="7" spans="1:13" ht="15.6" x14ac:dyDescent="0.25">
      <c r="A7" s="86"/>
      <c r="B7" s="86"/>
      <c r="C7" s="86"/>
      <c r="D7" s="103">
        <f t="shared" ref="D7:D35" si="0">(B7+C7)/($B$36+$C$36)</f>
        <v>0</v>
      </c>
      <c r="E7" s="86"/>
      <c r="F7" s="86"/>
      <c r="G7" s="103">
        <f t="shared" ref="G7:G35" si="1">(E7+F7)/($E$36+$F$36)</f>
        <v>0</v>
      </c>
      <c r="H7" s="172"/>
      <c r="I7" s="112"/>
      <c r="J7" s="112"/>
      <c r="K7" s="112"/>
      <c r="L7" s="112"/>
      <c r="M7" s="112"/>
    </row>
    <row r="8" spans="1:13" ht="15.6" x14ac:dyDescent="0.25">
      <c r="A8" s="86"/>
      <c r="B8" s="86"/>
      <c r="C8" s="86"/>
      <c r="D8" s="103">
        <f t="shared" si="0"/>
        <v>0</v>
      </c>
      <c r="E8" s="86"/>
      <c r="F8" s="86"/>
      <c r="G8" s="103">
        <f t="shared" si="1"/>
        <v>0</v>
      </c>
      <c r="H8" s="172"/>
      <c r="I8" s="112"/>
      <c r="J8" s="112"/>
      <c r="K8" s="112"/>
      <c r="L8" s="112"/>
      <c r="M8" s="112"/>
    </row>
    <row r="9" spans="1:13" ht="15.6" x14ac:dyDescent="0.25">
      <c r="A9" s="86"/>
      <c r="B9" s="86"/>
      <c r="C9" s="86"/>
      <c r="D9" s="103">
        <f t="shared" si="0"/>
        <v>0</v>
      </c>
      <c r="E9" s="86"/>
      <c r="F9" s="86"/>
      <c r="G9" s="103">
        <f t="shared" si="1"/>
        <v>0</v>
      </c>
      <c r="H9" s="172"/>
      <c r="I9" s="112"/>
      <c r="J9" s="112"/>
      <c r="K9" s="112"/>
      <c r="L9" s="112"/>
      <c r="M9" s="112"/>
    </row>
    <row r="10" spans="1:13" ht="15.6" x14ac:dyDescent="0.25">
      <c r="A10" s="86"/>
      <c r="B10" s="86"/>
      <c r="C10" s="86"/>
      <c r="D10" s="103">
        <f t="shared" si="0"/>
        <v>0</v>
      </c>
      <c r="E10" s="86"/>
      <c r="F10" s="86"/>
      <c r="G10" s="103">
        <f t="shared" si="1"/>
        <v>0</v>
      </c>
      <c r="H10" s="172"/>
      <c r="I10" s="112"/>
      <c r="J10" s="112"/>
      <c r="K10" s="112"/>
      <c r="L10" s="112"/>
      <c r="M10" s="112"/>
    </row>
    <row r="11" spans="1:13" ht="15.6" x14ac:dyDescent="0.25">
      <c r="A11" s="86"/>
      <c r="B11" s="86"/>
      <c r="C11" s="86"/>
      <c r="D11" s="103">
        <f t="shared" si="0"/>
        <v>0</v>
      </c>
      <c r="E11" s="86"/>
      <c r="F11" s="86"/>
      <c r="G11" s="103">
        <f t="shared" si="1"/>
        <v>0</v>
      </c>
      <c r="H11" s="172"/>
      <c r="I11" s="112"/>
      <c r="J11" s="112"/>
      <c r="K11" s="112"/>
      <c r="L11" s="112"/>
      <c r="M11" s="112"/>
    </row>
    <row r="12" spans="1:13" ht="15.6" x14ac:dyDescent="0.25">
      <c r="A12" s="48" t="s">
        <v>77</v>
      </c>
      <c r="B12" s="29"/>
      <c r="C12" s="29"/>
      <c r="D12" s="104"/>
      <c r="E12" s="29"/>
      <c r="F12" s="29"/>
      <c r="G12" s="104"/>
      <c r="H12" s="172"/>
      <c r="I12" s="112"/>
      <c r="J12" s="112"/>
      <c r="K12" s="112"/>
      <c r="L12" s="112"/>
      <c r="M12" s="112"/>
    </row>
    <row r="13" spans="1:13" ht="15.6" customHeight="1" x14ac:dyDescent="0.25">
      <c r="A13" s="98"/>
      <c r="B13" s="99"/>
      <c r="C13" s="86"/>
      <c r="D13" s="103">
        <f t="shared" si="0"/>
        <v>0</v>
      </c>
      <c r="E13" s="99"/>
      <c r="F13" s="86"/>
      <c r="G13" s="103">
        <f t="shared" si="1"/>
        <v>0</v>
      </c>
      <c r="H13" s="172"/>
      <c r="I13" s="112"/>
      <c r="J13" s="112"/>
      <c r="K13" s="112"/>
      <c r="L13" s="112"/>
      <c r="M13" s="112"/>
    </row>
    <row r="14" spans="1:13" ht="15.6" customHeight="1" x14ac:dyDescent="0.25">
      <c r="A14" s="98"/>
      <c r="B14" s="99"/>
      <c r="C14" s="86"/>
      <c r="D14" s="103">
        <f t="shared" si="0"/>
        <v>0</v>
      </c>
      <c r="E14" s="99"/>
      <c r="F14" s="86"/>
      <c r="G14" s="103">
        <f t="shared" si="1"/>
        <v>0</v>
      </c>
      <c r="H14" s="172"/>
      <c r="I14" s="112"/>
      <c r="J14" s="112"/>
      <c r="K14" s="112"/>
      <c r="L14" s="112"/>
      <c r="M14" s="112"/>
    </row>
    <row r="15" spans="1:13" ht="15.6" customHeight="1" x14ac:dyDescent="0.25">
      <c r="A15" s="98"/>
      <c r="B15" s="99"/>
      <c r="C15" s="86"/>
      <c r="D15" s="103">
        <f t="shared" si="0"/>
        <v>0</v>
      </c>
      <c r="E15" s="99"/>
      <c r="F15" s="86"/>
      <c r="G15" s="103">
        <f t="shared" si="1"/>
        <v>0</v>
      </c>
      <c r="H15" s="172"/>
      <c r="I15" s="112"/>
      <c r="J15" s="112"/>
      <c r="K15" s="112"/>
      <c r="L15" s="112"/>
      <c r="M15" s="112"/>
    </row>
    <row r="16" spans="1:13" ht="15.6" x14ac:dyDescent="0.25">
      <c r="A16" s="86"/>
      <c r="B16" s="86"/>
      <c r="C16" s="86"/>
      <c r="D16" s="103">
        <f t="shared" si="0"/>
        <v>0</v>
      </c>
      <c r="E16" s="86"/>
      <c r="F16" s="86"/>
      <c r="G16" s="103">
        <f t="shared" si="1"/>
        <v>0</v>
      </c>
      <c r="H16" s="172"/>
      <c r="I16" s="112"/>
      <c r="J16" s="112"/>
      <c r="K16" s="112"/>
      <c r="L16" s="112"/>
      <c r="M16" s="112"/>
    </row>
    <row r="17" spans="1:13" ht="15.6" x14ac:dyDescent="0.25">
      <c r="A17" s="86"/>
      <c r="B17" s="86"/>
      <c r="C17" s="86"/>
      <c r="D17" s="103">
        <f t="shared" si="0"/>
        <v>0</v>
      </c>
      <c r="E17" s="86"/>
      <c r="F17" s="86"/>
      <c r="G17" s="103">
        <f t="shared" si="1"/>
        <v>0</v>
      </c>
      <c r="H17" s="172"/>
      <c r="I17" s="112"/>
      <c r="J17" s="112"/>
      <c r="K17" s="112"/>
      <c r="L17" s="112"/>
      <c r="M17" s="112"/>
    </row>
    <row r="18" spans="1:13" ht="15.6" customHeight="1" x14ac:dyDescent="0.25">
      <c r="A18" s="48" t="s">
        <v>78</v>
      </c>
      <c r="B18" s="29"/>
      <c r="C18" s="29"/>
      <c r="D18" s="104"/>
      <c r="E18" s="29"/>
      <c r="F18" s="29"/>
      <c r="G18" s="104"/>
      <c r="H18" s="172"/>
      <c r="I18" s="112"/>
      <c r="J18" s="112"/>
      <c r="K18" s="112"/>
      <c r="L18" s="112"/>
      <c r="M18" s="112"/>
    </row>
    <row r="19" spans="1:13" ht="15.6" customHeight="1" x14ac:dyDescent="0.25">
      <c r="A19" s="98" t="s">
        <v>152</v>
      </c>
      <c r="B19" s="99">
        <v>92000</v>
      </c>
      <c r="C19" s="86"/>
      <c r="D19" s="103">
        <f t="shared" si="0"/>
        <v>2.1272881353972654E-2</v>
      </c>
      <c r="E19" s="99">
        <v>92000</v>
      </c>
      <c r="F19" s="86"/>
      <c r="G19" s="103">
        <f t="shared" si="1"/>
        <v>2.166210506686056E-2</v>
      </c>
      <c r="H19" s="172"/>
      <c r="I19" s="112"/>
      <c r="J19" s="112"/>
      <c r="K19" s="112"/>
      <c r="L19" s="112"/>
      <c r="M19" s="112"/>
    </row>
    <row r="20" spans="1:13" ht="15.6" customHeight="1" x14ac:dyDescent="0.25">
      <c r="A20" s="98" t="s">
        <v>153</v>
      </c>
      <c r="B20" s="99">
        <v>92000</v>
      </c>
      <c r="C20" s="86"/>
      <c r="D20" s="103">
        <f t="shared" si="0"/>
        <v>2.1272881353972654E-2</v>
      </c>
      <c r="E20" s="99">
        <v>92000</v>
      </c>
      <c r="F20" s="86"/>
      <c r="G20" s="103">
        <f t="shared" si="1"/>
        <v>2.166210506686056E-2</v>
      </c>
      <c r="H20" s="172"/>
      <c r="I20" s="112"/>
      <c r="J20" s="112"/>
      <c r="K20" s="112"/>
      <c r="L20" s="112"/>
      <c r="M20" s="112"/>
    </row>
    <row r="21" spans="1:13" ht="15.6" customHeight="1" x14ac:dyDescent="0.25">
      <c r="A21" s="98" t="s">
        <v>154</v>
      </c>
      <c r="B21" s="99">
        <v>108000</v>
      </c>
      <c r="C21" s="86"/>
      <c r="D21" s="103">
        <f t="shared" si="0"/>
        <v>2.4972512893793982E-2</v>
      </c>
      <c r="E21" s="99">
        <v>108000</v>
      </c>
      <c r="F21" s="86"/>
      <c r="G21" s="103">
        <f t="shared" si="1"/>
        <v>2.5429427687184133E-2</v>
      </c>
      <c r="H21" s="172"/>
      <c r="I21" s="112"/>
      <c r="J21" s="112"/>
      <c r="K21" s="112"/>
      <c r="L21" s="112"/>
      <c r="M21" s="112"/>
    </row>
    <row r="22" spans="1:13" ht="15.6" x14ac:dyDescent="0.25">
      <c r="A22" s="86" t="s">
        <v>155</v>
      </c>
      <c r="B22" s="111">
        <v>105000</v>
      </c>
      <c r="C22" s="86"/>
      <c r="D22" s="103">
        <f t="shared" si="0"/>
        <v>2.4278831980077485E-2</v>
      </c>
      <c r="E22" s="111">
        <v>105000</v>
      </c>
      <c r="F22" s="86"/>
      <c r="G22" s="103">
        <f t="shared" si="1"/>
        <v>2.4723054695873464E-2</v>
      </c>
      <c r="H22" s="172"/>
      <c r="I22" s="112"/>
      <c r="J22" s="112"/>
      <c r="K22" s="112"/>
      <c r="L22" s="112"/>
      <c r="M22" s="112"/>
    </row>
    <row r="23" spans="1:13" ht="15.6" x14ac:dyDescent="0.25">
      <c r="A23" s="86"/>
      <c r="B23" s="86"/>
      <c r="C23" s="86"/>
      <c r="D23" s="103">
        <f t="shared" si="0"/>
        <v>0</v>
      </c>
      <c r="E23" s="86"/>
      <c r="F23" s="86"/>
      <c r="G23" s="103">
        <f t="shared" si="1"/>
        <v>0</v>
      </c>
      <c r="H23" s="172"/>
      <c r="I23" s="112"/>
      <c r="J23" s="112"/>
      <c r="K23" s="112"/>
      <c r="L23" s="112"/>
      <c r="M23" s="112"/>
    </row>
    <row r="24" spans="1:13" ht="15.6" customHeight="1" x14ac:dyDescent="0.25">
      <c r="A24" s="48" t="s">
        <v>79</v>
      </c>
      <c r="B24" s="29"/>
      <c r="C24" s="29"/>
      <c r="D24" s="104"/>
      <c r="E24" s="29"/>
      <c r="F24" s="29"/>
      <c r="G24" s="104"/>
      <c r="H24" s="172"/>
      <c r="I24" s="112"/>
      <c r="J24" s="112"/>
      <c r="K24" s="112"/>
      <c r="L24" s="112"/>
      <c r="M24" s="112"/>
    </row>
    <row r="25" spans="1:13" ht="15.6" customHeight="1" x14ac:dyDescent="0.25">
      <c r="A25" s="98" t="s">
        <v>156</v>
      </c>
      <c r="B25" s="99">
        <v>358000</v>
      </c>
      <c r="C25" s="86"/>
      <c r="D25" s="103">
        <f t="shared" si="0"/>
        <v>8.277925570350228E-2</v>
      </c>
      <c r="E25" s="99">
        <v>358000</v>
      </c>
      <c r="F25" s="86"/>
      <c r="G25" s="103">
        <f t="shared" si="1"/>
        <v>8.4293843629740003E-2</v>
      </c>
      <c r="H25" s="172"/>
      <c r="I25" s="112"/>
      <c r="J25" s="112"/>
      <c r="K25" s="112"/>
      <c r="L25" s="112"/>
      <c r="M25" s="112"/>
    </row>
    <row r="26" spans="1:13" ht="15.6" customHeight="1" x14ac:dyDescent="0.25">
      <c r="A26" s="98"/>
      <c r="B26" s="99"/>
      <c r="C26" s="86"/>
      <c r="D26" s="103">
        <f t="shared" si="0"/>
        <v>0</v>
      </c>
      <c r="E26" s="99"/>
      <c r="F26" s="86"/>
      <c r="G26" s="103">
        <f t="shared" si="1"/>
        <v>0</v>
      </c>
      <c r="H26" s="172"/>
      <c r="I26" s="112"/>
      <c r="J26" s="112"/>
      <c r="K26" s="112"/>
      <c r="L26" s="112"/>
      <c r="M26" s="112"/>
    </row>
    <row r="27" spans="1:13" ht="15.6" customHeight="1" x14ac:dyDescent="0.25">
      <c r="A27" s="98"/>
      <c r="B27" s="99"/>
      <c r="C27" s="86"/>
      <c r="D27" s="103">
        <f t="shared" si="0"/>
        <v>0</v>
      </c>
      <c r="E27" s="99"/>
      <c r="F27" s="86"/>
      <c r="G27" s="103">
        <f t="shared" si="1"/>
        <v>0</v>
      </c>
      <c r="H27" s="172"/>
      <c r="I27" s="112"/>
      <c r="J27" s="112"/>
      <c r="K27" s="112"/>
      <c r="L27" s="112"/>
      <c r="M27" s="112"/>
    </row>
    <row r="28" spans="1:13" ht="15.6" customHeight="1" x14ac:dyDescent="0.25">
      <c r="A28" s="98"/>
      <c r="B28" s="99"/>
      <c r="C28" s="86"/>
      <c r="D28" s="103">
        <f t="shared" si="0"/>
        <v>0</v>
      </c>
      <c r="E28" s="99"/>
      <c r="F28" s="86"/>
      <c r="G28" s="103">
        <f t="shared" si="1"/>
        <v>0</v>
      </c>
      <c r="H28" s="172"/>
      <c r="I28" s="112"/>
      <c r="J28" s="112"/>
      <c r="K28" s="112"/>
      <c r="L28" s="112"/>
      <c r="M28" s="112"/>
    </row>
    <row r="29" spans="1:13" ht="15.6" customHeight="1" x14ac:dyDescent="0.25">
      <c r="A29" s="98"/>
      <c r="B29" s="99"/>
      <c r="C29" s="86"/>
      <c r="D29" s="103">
        <f t="shared" si="0"/>
        <v>0</v>
      </c>
      <c r="E29" s="99"/>
      <c r="F29" s="86"/>
      <c r="G29" s="103">
        <f t="shared" si="1"/>
        <v>0</v>
      </c>
      <c r="H29" s="172"/>
      <c r="I29" s="112"/>
      <c r="J29" s="112"/>
      <c r="K29" s="112"/>
      <c r="L29" s="112"/>
      <c r="M29" s="112"/>
    </row>
    <row r="30" spans="1:13" ht="15.6" customHeight="1" x14ac:dyDescent="0.25">
      <c r="A30" s="48" t="s">
        <v>80</v>
      </c>
      <c r="B30" s="29"/>
      <c r="C30" s="29"/>
      <c r="D30" s="104"/>
      <c r="E30" s="29"/>
      <c r="F30" s="29"/>
      <c r="G30" s="104"/>
      <c r="H30" s="172"/>
      <c r="I30" s="112"/>
      <c r="J30" s="112"/>
      <c r="K30" s="112"/>
      <c r="L30" s="112"/>
      <c r="M30" s="112"/>
    </row>
    <row r="31" spans="1:13" ht="15.6" customHeight="1" x14ac:dyDescent="0.25">
      <c r="A31" s="98" t="s">
        <v>157</v>
      </c>
      <c r="B31" s="100">
        <v>2710755</v>
      </c>
      <c r="C31" s="86"/>
      <c r="D31" s="103">
        <f t="shared" si="0"/>
        <v>0.62679966842052326</v>
      </c>
      <c r="E31" s="99">
        <v>2655000</v>
      </c>
      <c r="F31" s="86"/>
      <c r="G31" s="103">
        <f t="shared" si="1"/>
        <v>0.62514009730994324</v>
      </c>
      <c r="H31" s="172"/>
      <c r="I31" s="112"/>
      <c r="J31" s="112"/>
      <c r="K31" s="112"/>
      <c r="L31" s="112"/>
      <c r="M31" s="112"/>
    </row>
    <row r="32" spans="1:13" ht="15.6" customHeight="1" x14ac:dyDescent="0.25">
      <c r="A32" s="98" t="s">
        <v>158</v>
      </c>
      <c r="B32" s="99">
        <v>510000</v>
      </c>
      <c r="C32" s="86"/>
      <c r="D32" s="103">
        <f t="shared" si="0"/>
        <v>0.11792575533180492</v>
      </c>
      <c r="E32" s="99">
        <v>504548</v>
      </c>
      <c r="F32" s="86"/>
      <c r="G32" s="103">
        <f t="shared" si="1"/>
        <v>0.1187996933399387</v>
      </c>
      <c r="H32" s="172"/>
      <c r="I32" s="112"/>
      <c r="J32" s="112"/>
      <c r="K32" s="112"/>
      <c r="L32" s="112"/>
      <c r="M32" s="112"/>
    </row>
    <row r="33" spans="1:13" ht="15.6" customHeight="1" x14ac:dyDescent="0.25">
      <c r="A33" s="98" t="s">
        <v>159</v>
      </c>
      <c r="B33" s="99">
        <v>54000</v>
      </c>
      <c r="C33" s="86"/>
      <c r="D33" s="103">
        <f t="shared" si="0"/>
        <v>1.2486256446896991E-2</v>
      </c>
      <c r="E33" s="99">
        <v>52000</v>
      </c>
      <c r="F33" s="86"/>
      <c r="G33" s="103">
        <f t="shared" si="1"/>
        <v>1.224379851605162E-2</v>
      </c>
      <c r="H33" s="172"/>
      <c r="I33" s="112"/>
      <c r="J33" s="112"/>
      <c r="K33" s="112"/>
      <c r="L33" s="112"/>
      <c r="M33" s="112"/>
    </row>
    <row r="34" spans="1:13" ht="15.6" customHeight="1" x14ac:dyDescent="0.25">
      <c r="A34" s="98" t="s">
        <v>160</v>
      </c>
      <c r="B34" s="99">
        <v>150000</v>
      </c>
      <c r="C34" s="86"/>
      <c r="D34" s="103">
        <f t="shared" si="0"/>
        <v>3.4684045685824977E-2</v>
      </c>
      <c r="E34" s="99">
        <v>145500</v>
      </c>
      <c r="F34" s="86"/>
      <c r="G34" s="103">
        <f t="shared" si="1"/>
        <v>3.4259090078567513E-2</v>
      </c>
      <c r="H34" s="172"/>
      <c r="I34" s="112"/>
      <c r="J34" s="112"/>
      <c r="K34" s="112"/>
      <c r="L34" s="112"/>
      <c r="M34" s="112"/>
    </row>
    <row r="35" spans="1:13" ht="15.6" customHeight="1" x14ac:dyDescent="0.25">
      <c r="A35" s="98" t="s">
        <v>161</v>
      </c>
      <c r="B35" s="99">
        <v>45000</v>
      </c>
      <c r="C35" s="86"/>
      <c r="D35" s="103">
        <f t="shared" si="0"/>
        <v>1.0405213705747493E-2</v>
      </c>
      <c r="E35" s="99">
        <v>45000</v>
      </c>
      <c r="F35" s="86"/>
      <c r="G35" s="103">
        <f t="shared" si="1"/>
        <v>1.0595594869660056E-2</v>
      </c>
      <c r="H35" s="172"/>
      <c r="I35" s="112"/>
      <c r="J35" s="112"/>
      <c r="K35" s="112"/>
      <c r="L35" s="112"/>
      <c r="M35" s="112"/>
    </row>
    <row r="36" spans="1:13" ht="15.6" customHeight="1" x14ac:dyDescent="0.25">
      <c r="A36" s="31" t="s">
        <v>81</v>
      </c>
      <c r="B36" s="101">
        <f t="shared" ref="B36:G36" si="2">SUM(B6:B35)</f>
        <v>4324755</v>
      </c>
      <c r="C36" s="101">
        <f t="shared" si="2"/>
        <v>0</v>
      </c>
      <c r="D36" s="102">
        <f t="shared" si="2"/>
        <v>1</v>
      </c>
      <c r="E36" s="101">
        <f t="shared" si="2"/>
        <v>4247048</v>
      </c>
      <c r="F36" s="101">
        <f t="shared" si="2"/>
        <v>0</v>
      </c>
      <c r="G36" s="102">
        <f t="shared" si="2"/>
        <v>1</v>
      </c>
      <c r="H36" s="172"/>
      <c r="I36" s="112"/>
      <c r="J36" s="112"/>
      <c r="K36" s="112"/>
      <c r="L36" s="112"/>
      <c r="M36" s="112"/>
    </row>
    <row r="37" spans="1:13" ht="23.4" x14ac:dyDescent="0.25">
      <c r="A37" s="173"/>
      <c r="B37" s="173"/>
      <c r="C37" s="173"/>
      <c r="D37" s="173"/>
      <c r="E37" s="173"/>
      <c r="F37" s="173"/>
      <c r="G37" s="173"/>
      <c r="H37" s="173"/>
      <c r="I37" s="173"/>
      <c r="J37" s="173"/>
      <c r="K37" s="173"/>
      <c r="L37" s="173"/>
      <c r="M37" s="173"/>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Erin Jacobson</cp:lastModifiedBy>
  <cp:lastPrinted>2025-03-10T14:33:37Z</cp:lastPrinted>
  <dcterms:created xsi:type="dcterms:W3CDTF">2024-11-06T14:49:25Z</dcterms:created>
  <dcterms:modified xsi:type="dcterms:W3CDTF">2025-03-31T19:20:27Z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