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L:\HSAB\2025-2026\"/>
    </mc:Choice>
  </mc:AlternateContent>
  <xr:revisionPtr revIDLastSave="0" documentId="13_ncr:1_{63A0A6BA-B2D8-47B4-B349-5F8060318A38}"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L1" i="4"/>
  <c r="K1" i="4"/>
  <c r="I1" i="4"/>
  <c r="H1" i="4"/>
  <c r="F1" i="4"/>
  <c r="E1" i="4"/>
  <c r="C1" i="4"/>
  <c r="B1" i="4"/>
  <c r="C33" i="3"/>
  <c r="H32" i="3"/>
  <c r="H30" i="3"/>
  <c r="H29" i="3"/>
  <c r="H28" i="3"/>
  <c r="H27" i="3"/>
  <c r="H25" i="3"/>
  <c r="H24" i="3"/>
  <c r="H18" i="3"/>
  <c r="H17" i="3"/>
  <c r="H16" i="3"/>
  <c r="H15" i="3"/>
  <c r="H14" i="3"/>
  <c r="H13" i="3"/>
  <c r="H11" i="3"/>
  <c r="H22" i="3" l="1"/>
  <c r="H21" i="3"/>
  <c r="H19" i="3"/>
  <c r="H23" i="3"/>
  <c r="H31" i="3"/>
  <c r="H20" i="3"/>
  <c r="H26" i="3"/>
  <c r="H12" i="3"/>
  <c r="C11" i="2"/>
  <c r="C14" i="2" s="1"/>
  <c r="F33" i="3" l="1"/>
  <c r="E11" i="2" s="1"/>
  <c r="L12" i="2" s="1"/>
  <c r="AU12" i="2" l="1"/>
  <c r="V12" i="2"/>
  <c r="Q12" i="2"/>
  <c r="AY12" i="2"/>
  <c r="M12" i="2"/>
  <c r="AC12" i="2"/>
  <c r="AI12" i="2"/>
  <c r="BA12" i="2"/>
  <c r="I12" i="2"/>
  <c r="W12" i="2"/>
  <c r="AP12" i="2"/>
  <c r="BD12" i="2"/>
  <c r="AZ12" i="2"/>
  <c r="K12" i="2"/>
  <c r="AG12" i="2"/>
  <c r="AT12" i="2"/>
  <c r="AR12" i="2"/>
  <c r="G12" i="2"/>
  <c r="BB12" i="2"/>
  <c r="AF12" i="2"/>
  <c r="S12" i="2"/>
  <c r="N12" i="2"/>
  <c r="AD12" i="2"/>
  <c r="X12" i="2"/>
  <c r="AN12" i="2"/>
  <c r="AA12" i="2"/>
  <c r="AX12" i="2"/>
  <c r="Y12" i="2"/>
  <c r="R12" i="2"/>
  <c r="U12" i="2"/>
  <c r="P12" i="2"/>
  <c r="AH12" i="2"/>
  <c r="AB12" i="2"/>
  <c r="Z12" i="2"/>
  <c r="AK12" i="2"/>
  <c r="AS12" i="2"/>
  <c r="AL12" i="2"/>
  <c r="AJ12" i="2"/>
  <c r="O12" i="2"/>
  <c r="AO12" i="2"/>
  <c r="AV12" i="2"/>
  <c r="J12" i="2"/>
  <c r="AM12" i="2"/>
  <c r="T12" i="2"/>
  <c r="BC12" i="2"/>
  <c r="AQ12" i="2"/>
  <c r="AW12" i="2"/>
  <c r="AE12" i="2"/>
  <c r="E14" i="2"/>
  <c r="BB15" i="2" s="1"/>
  <c r="H12" i="2"/>
  <c r="BF11" i="2"/>
  <c r="AE15" i="2" l="1"/>
  <c r="AY15" i="2"/>
  <c r="AK15" i="2"/>
  <c r="AW15" i="2"/>
  <c r="AI15" i="2"/>
  <c r="AD15" i="2"/>
  <c r="P15" i="2"/>
  <c r="AN15" i="2"/>
  <c r="AP15" i="2"/>
  <c r="AT15" i="2"/>
  <c r="AB15" i="2"/>
  <c r="K15" i="2"/>
  <c r="AQ15" i="2"/>
  <c r="I15" i="2"/>
  <c r="AH15" i="2"/>
  <c r="Z15" i="2"/>
  <c r="M15" i="2"/>
  <c r="S15" i="2"/>
  <c r="AO15" i="2"/>
  <c r="V15" i="2"/>
  <c r="BC15" i="2"/>
  <c r="N15" i="2"/>
  <c r="L15" i="2"/>
  <c r="AZ15" i="2"/>
  <c r="AU15" i="2"/>
  <c r="R15" i="2"/>
  <c r="AA15" i="2"/>
  <c r="AL15" i="2"/>
  <c r="AG15" i="2"/>
  <c r="H15" i="2"/>
  <c r="BD15" i="2"/>
  <c r="AS15" i="2"/>
  <c r="AM15" i="2"/>
  <c r="G15" i="2"/>
  <c r="T15" i="2"/>
  <c r="Y15" i="2"/>
  <c r="Q15" i="2"/>
  <c r="AC15" i="2"/>
  <c r="AX15" i="2"/>
  <c r="U15" i="2"/>
  <c r="AR15" i="2"/>
  <c r="W15" i="2"/>
  <c r="O15" i="2"/>
  <c r="AJ15" i="2"/>
  <c r="X15" i="2"/>
  <c r="AV15" i="2"/>
  <c r="BA15" i="2"/>
  <c r="AF15" i="2"/>
  <c r="J15" i="2"/>
</calcChain>
</file>

<file path=xl/sharedStrings.xml><?xml version="1.0" encoding="utf-8"?>
<sst xmlns="http://schemas.openxmlformats.org/spreadsheetml/2006/main" count="116" uniqueCount="93">
  <si>
    <t>f94d076f66a9529609b14cea8399643239026ff25e0f145107429b9bd996383992f420ed89e3ad93d12d7dc4e6cf8e1f6d90c35e79a9f8c5dada8bcda75f439aFOFMsGWIRL3k3aLrpfTGyTiNmhWJdjCNXd09xrazQJffQsbANLPuf+/RgVkp+JWv</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</si>
  <si>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</si>
  <si>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</si>
  <si>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</si>
  <si>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</si>
  <si>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</si>
  <si>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</si>
  <si>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</si>
  <si>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</si>
  <si>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</si>
  <si>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</si>
  <si>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</si>
  <si>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</si>
  <si>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</si>
  <si>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</si>
  <si>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</si>
  <si>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</si>
  <si>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</si>
  <si>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</si>
  <si>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</si>
  <si>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</si>
  <si>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</si>
  <si>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</si>
  <si>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</si>
  <si>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</si>
  <si>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</si>
  <si>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</si>
  <si>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</si>
  <si>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</si>
  <si>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</si>
  <si>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</si>
  <si>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</si>
  <si>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</si>
  <si>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</si>
  <si>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</si>
  <si>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</si>
  <si>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</si>
  <si>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</si>
  <si>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</si>
  <si>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</si>
  <si>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</si>
  <si>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</si>
  <si>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</si>
  <si>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</si>
  <si>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</si>
  <si>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</si>
  <si>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</si>
  <si>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</si>
  <si>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</si>
  <si>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</si>
  <si>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</si>
  <si>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</si>
  <si>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</si>
  <si>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</si>
  <si>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</si>
  <si>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</si>
  <si>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</si>
  <si>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</si>
  <si>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</si>
  <si>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</si>
  <si>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</si>
  <si>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</si>
  <si>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</si>
  <si>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</si>
  <si>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</si>
  <si>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</si>
  <si>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</si>
  <si>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</si>
  <si>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</si>
  <si>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</si>
  <si>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</si>
  <si>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</si>
  <si>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</si>
  <si>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</si>
  <si>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</si>
  <si>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</si>
  <si>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</si>
  <si>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</si>
  <si>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</si>
  <si>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mission of Special Olympics Florida is to provide year-round sports training and competition in a variety of Olympic-type sports for people with intellectual disabilities who wish to participate, giving them continuing opportunities to develop physical fitness, demonstrate courage, experience joy and participate in the sharing of gifts, skills, and friendship with their families, other Special Olympics athletes, and the community.</t>
  </si>
  <si>
    <t>Ocean Reef Community Foundation - $32,541; Community Foundation of the Florida Keys - $10,000</t>
  </si>
  <si>
    <t>We provide sports training and competition in the following 27 sports: athletics, bocce, cheerleading, cycling, soccer, volleyball, tennis, stand up paddle, surfing, bowling, swimming, flag football, gymnastics, powerlifting, pickleball, softball, golf, basketball, equestrian, alpine skiing, figure skating, roller skating, open water swim, sailing, speed skating(ice), triathlon, and cornhole.
We also offer health and fitness programs through screenings in eight disciplines, including: Fit Feet (podiatry); FUNFitness (physical therapy); Healthy Hearing (audiology); Health Promotion, Opening Eyes (vision); Special Smiles (dental); MedFest (a large comprehensive screening event) and Strong Minds (coping skills, stress management).
Additionally, we have our Developmental sports which are comprised of the following programs: Young Athletes, Little ELITES (Elementary Introduction To Entry-level Sports), Motor Activity Training Program (MATP), Rising Stars and Unified Champion Schools Programs. We provide volunteer coaches/liaisons with training, adaptive equipment, and curricula. We offer mentoring via Athlete Leadership (a non sports option for our athletes), host Camp Shriver programs (summer or vacation camps) throughout the state, and encourage functional fitness through our Home Fitness Workout Program via Facebook. We are also online with LinkedIn, Twitter and Instagram.</t>
  </si>
  <si>
    <t>There are over 400,000 individuals with intellectual and developmental disabilities in the state of Florida and only a few organizations address their needs, especially the need for comprehensive inclusive health and education. Additionally, the state's population continues to increase significantly. Our advocacy initiatives for athletes and their families will need to increase in order to match the growth and related needs of our athletes. We continue to pursue every opportunity available, to ensure a better quality of life for all.             
Children with intellectual and developmental disabilities are among the most vulnerable in the world. They are often ignored, neglected, bullied, and excluded from schools, activities, and society. Special Olympics may be the only place where people with intellectual and developmental disabilities get the chance to become part of their communities and develop belief in themselves. Special Olympics may be the only avenue for a child to receive a new pair of prescription glasses or hearing aids at no charge. The Young Athletes, Little ELITES, Unified Champion Schools, and Camp Shriver programs all allow our athletes to achieve empowerment and acceptance. Most participants find access barriers with transportation, communication, and technology for registrations and information.                                                                                                                             Our Organization was built on the premise and promise that we are committed to inclusion, honoring diversity, and eliminating inequities in Florida. We have athletes with intellectual and developmental disabilities on our Board of Directors, payroll, coaching teams, raising monies, mentoring other athletes, acting as spokespersons, committee members, and advocates for inclusion. Our early education programs provide the foundation of understanding a child's development and abilities. We work with families to create plans so all young children can find their pathway and reach their individual potential. When our athletes "age out" or graduate from high school, they lose access to many resources. We work with athletes to navigate this world, build friendships, and learn life-skills; many athletes consider our organization part of their family. Their life expectancy is higher because their health and educational needs are being met. Athletes are achieving more of their dreams, earning money, graduating, and moving on to higher education and employment. They are examples for others who are now pushing themselves to also meet and exceed their own expectations and dreams: living independently, completing triathlons, published authors, ESPN award winners, commissioned artists, varsity cheerleaders, competitive cyclists, choir singers, and Zumba dance instructors. Their limits and expectations are now endless. We currently serve over 75,000 athletes, and we will continue to increase our capacity to serve the growing numbers coming into Florida. Together we are a formidable organization in our collective quest for a better quality of life for everyone with intellectual and developmental disabilities.</t>
  </si>
  <si>
    <t>Clients are referred to Special Olympics Florida through multiple channels, ensuring that individuals with intellectual and developmental disabilities (IDD) and their families are aware of and have access to our programs. These referral sources include:
Schools &amp; Educational Institutions – Many referrals come through partnerships with public and private schools, particularly through Exceptional Student Education (ESE) programs, special education teachers, and school counselors. Schools often introduce students to Special Olympics Florida programs like Young Athletes, Little ELITES, and Unified Champion Schools.
Healthcare Providers &amp; Therapists – Pediatricians, occupational therapists, physical therapists, and other healthcare professionals frequently refer individuals with IDD to Special Olympics Florida. Programs like Healthy Athletes and Fit Feet promote health screenings and wellness, encouraging participation in sports and fitness activities.
Community Organizations &amp; Disability Service Providers – Organizations such as The Arc, Easterseals, and local disability advocacy groups refer individuals and families to Special Olympics Florida. These groups help connect us with individuals who could benefit from our programs.
Parent &amp; Caregiver Networks – Word-of-mouth referrals from parents, guardians, and caregivers are a major source of new athlete enrollments. Many families learn about Special Olympics Florida through support groups, online communities, and personal recommendations.
State &amp; Local Agencies – Agencies such as the Agency for Persons with Disabilities (APD), vocational rehabilitation services, and other state-funded programs provide referrals for individuals who qualify for Special Olympics Florida programs.
Social Media &amp; Online Outreach – Our website, social media platforms, and digital outreach campaigns attract new participants and their families, providing them with information on eligibility and how to get involved.
Self-Referrals – Individuals with IDD and their families can directly register for Special Olympics Florida programs through our website or by contacting their local area coordinator.
These referral pathways help ensure that anyone who qualifies and wishes to participate has an opportunity to engage in year-round sports, health programs, and community activities through Special Olympics Florida.</t>
  </si>
  <si>
    <t>In Monroe County we will register: 10% more athletes, 3% more Class A volunteers, and 4% more coaches. We maintain a database via our Games Management System (GMS) software program. We will record all deliverables based upon registration in GMS and track progress throughout the duration of this grant.</t>
  </si>
  <si>
    <t>Sports Competition	            4 hrs x 2x per wk @ 7 weeks	$ 125
Sports Training and Practices	6hrs x 2x per wk @ 45 weeks	$ 125
In-school programming	          6hrs x 4x per wk @ 39 weeks	$ 125
Athlete Leadership/Unified	 1 hr x 3x per wk @ 4 weeks	$ 25</t>
  </si>
  <si>
    <t>3,420 hours; 310 volunteers</t>
  </si>
  <si>
    <t xml:space="preserve">All information is previously covered. </t>
  </si>
  <si>
    <t xml:space="preserve">The requested funds are for one staff salary. The staff member will facilitate the following services to anyone in Monroe County with a medical diagnosis of an intellectual and developmental disability (IDD): sports training and competition, health exams, health and fitness activities, athlete leadership opportunities and developmental sports programs (in schools and in the greater community).
</t>
  </si>
  <si>
    <t>The requested funds are for one staff salary under the Quality of Life Improvement Services category. The ultimate objective of Special Olympics Florida is to help people with intellectual and developmental disabilities participate as productive and respected members of society at large, by offering them a fair opportunity to develop and demonstrate their skills and talents by increasing the public's awareness of their capabilities and needs. The total funding request is $55,839.</t>
  </si>
  <si>
    <t>Special Olympics Florida (SOFL) is dedicated to providing year-round sports training and competition in Olympic-style sports for individuals with intellectual and developmental disabilities (IDD). Our programs offer participants the opportunity to develop physical fitness, demonstrate courage, and build meaningful social connections within their communities.
Since our establishment as a 501(c)(3) non-profit organization in 1972, Special Olympics Florida has grown from county-based programs to an area-based structure, which allows for expanded services and greater access to sports programming. Monroe County is part of Area 8, currently serving 862 athletes with the help of dedicated volunteers.
We are the only organization in Monroe County providing this level of inclusive, structured sports programming for individuals with IDD, completely free of charge. Our services ensure that athletes of all ability levels, from highly functioning individuals to those with severe disabilities, have the opportunity to train, compete, and be part of a supportive community.
Our reach is extensive, with 76,976 unduplicated clients served in the most recent completed fiscal year, and a current snapshot as of March 5, 2025, showing 78,122 clients actively engaged in our programs across Florida.
Special Olympics Florida does not participate in formal cost-sharing measures with other local non-profits. However, we collaborate with multiple organizations, including Monroe County Schools, local recreation departments, and community sports partners, to maximize the impact of our services. These collaborations allow us to utilize facilities, recruit volunteers, and enhance program offerings without imposing additional costs.
While we do not share human resources, payroll, IT, or board members with other organizations, we effectively reduce expenses through strategic partnerships. This approach ensures that every dollar received directly benefits our athletes and their families, maintaining our commitment to free and high-quality programming for individuals with IDD.</t>
  </si>
  <si>
    <t xml:space="preserve">We currently have 93 full-time employees, 5 part-time employees, and 7 open positions statewide. </t>
  </si>
  <si>
    <t>The local county office is fully-staffed, but there are currently 7 open positions across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</si>
</sst>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xf numFmtId="49" fontId="5" fillId="3" borderId="2" xfId="0" applyNumberFormat="1" applyFont="1" applyFill="1" applyBorder="1" applyAlignment="1" applyProtection="1">
      <alignment horizontal="center" vertical="center" wrapTex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2" workbookViewId="0">
      <selection activeCell="B16" sqref="B16:E16"/>
    </sheetView>
  </sheetViews>
  <sheetFormatPr defaultRowHeight="15" x14ac:dyDescent="0.25"/>
  <cols>
    <col min="2" max="5" width="25" customWidth="1"/>
    <col min="702" max="702" width="9.08984375" hidden="1"/>
  </cols>
  <sheetData>
    <row r="8" spans="2:5" ht="31.95" customHeight="1" x14ac:dyDescent="0.25">
      <c r="B8" s="40" t="s">
        <v>1</v>
      </c>
      <c r="C8" s="41"/>
      <c r="D8" s="41"/>
      <c r="E8" s="41"/>
    </row>
    <row r="10" spans="2:5" ht="28.2" x14ac:dyDescent="0.25">
      <c r="B10" s="2" t="s">
        <v>2</v>
      </c>
    </row>
    <row r="12" spans="2:5" ht="409.6" customHeight="1" x14ac:dyDescent="0.25">
      <c r="B12" s="42" t="s">
        <v>3</v>
      </c>
      <c r="C12" s="42"/>
      <c r="D12" s="42"/>
      <c r="E12" s="42"/>
    </row>
    <row r="14" spans="2:5" ht="28.2" x14ac:dyDescent="0.25">
      <c r="B14" s="2" t="s">
        <v>4</v>
      </c>
    </row>
    <row r="16" spans="2:5" ht="16.05" customHeight="1" x14ac:dyDescent="0.25">
      <c r="B16" s="43" t="s">
        <v>5</v>
      </c>
      <c r="C16" s="41"/>
      <c r="D16" s="41"/>
      <c r="E16" s="41"/>
    </row>
    <row r="702" spans="702:702" x14ac:dyDescent="0.2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7</v>
      </c>
    </row>
    <row r="10" spans="2:58" ht="31.95" customHeight="1" x14ac:dyDescent="0.25">
      <c r="B10" s="5" t="s">
        <v>8</v>
      </c>
      <c r="C10" s="5" t="s">
        <v>9</v>
      </c>
      <c r="D10" s="5" t="s">
        <v>10</v>
      </c>
      <c r="E10" s="5" t="s">
        <v>11</v>
      </c>
      <c r="F10" s="44" t="s">
        <v>12</v>
      </c>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5" t="s">
        <v>13</v>
      </c>
    </row>
    <row r="11" spans="2:58" x14ac:dyDescent="0.25">
      <c r="B11" s="51">
        <v>1</v>
      </c>
      <c r="C11" s="52">
        <f>'1'!C33</f>
        <v>19</v>
      </c>
      <c r="D11" s="52"/>
      <c r="E11" s="52">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3" t="str">
        <f ca="1">IF(E11= 1, "Complete: no errors",IF(COUNTIF(INDIRECT("'"&amp;B11:B13&amp;"'!H11:H12"),"*"&amp;"response"&amp;"*"),"Errors present","No errors"))</f>
        <v>Complete: no errors</v>
      </c>
    </row>
    <row r="12" spans="2:58" x14ac:dyDescent="0.25">
      <c r="B12" s="51"/>
      <c r="C12" s="52"/>
      <c r="D12" s="52"/>
      <c r="E12" s="52"/>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3"/>
    </row>
    <row r="13" spans="2:58" x14ac:dyDescent="0.25">
      <c r="B13" s="51"/>
      <c r="C13" s="52"/>
      <c r="D13" s="52"/>
      <c r="E13" s="52"/>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3"/>
    </row>
    <row r="14" spans="2:58" ht="17.399999999999999" x14ac:dyDescent="0.25">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7.399999999999999" x14ac:dyDescent="0.25">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7.399999999999999" x14ac:dyDescent="0.25">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zoomScale="70" zoomScaleNormal="70" workbookViewId="0">
      <pane ySplit="10" topLeftCell="A28" activePane="bottomLeft" state="frozen"/>
      <selection pane="bottomLeft" activeCell="G32" sqref="G32"/>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14</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15</v>
      </c>
      <c r="D10" s="5" t="s">
        <v>16</v>
      </c>
      <c r="E10" s="5" t="s">
        <v>10</v>
      </c>
      <c r="F10" s="6" t="s">
        <v>17</v>
      </c>
      <c r="G10" s="6" t="s">
        <v>18</v>
      </c>
      <c r="H10" s="6" t="s">
        <v>19</v>
      </c>
      <c r="I10" t="s">
        <v>10</v>
      </c>
    </row>
    <row r="11" spans="2:9" ht="19.95" customHeight="1" x14ac:dyDescent="0.25">
      <c r="B11" s="1"/>
      <c r="C11" s="54" t="s">
        <v>20</v>
      </c>
      <c r="D11" s="55"/>
      <c r="E11" s="56"/>
      <c r="F11" s="9"/>
      <c r="G11" s="10"/>
      <c r="H11" s="14" t="str">
        <f>IF(AND(ISBLANK(F11),ISBLANK(G11)),"?", "Anything entered in this row will be ignored")</f>
        <v>?</v>
      </c>
      <c r="I11" s="1">
        <v>-1</v>
      </c>
    </row>
    <row r="12" spans="2:9" ht="195" x14ac:dyDescent="0.25">
      <c r="B12" s="1">
        <v>1257726</v>
      </c>
      <c r="C12" s="3" t="s">
        <v>21</v>
      </c>
      <c r="D12" s="13" t="s">
        <v>22</v>
      </c>
      <c r="E12" s="4"/>
      <c r="F12" s="7" t="s">
        <v>64</v>
      </c>
      <c r="G12" s="38" t="s">
        <v>89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90" x14ac:dyDescent="0.25">
      <c r="B13" s="1">
        <v>1257730</v>
      </c>
      <c r="C13" s="3" t="s">
        <v>24</v>
      </c>
      <c r="D13" s="13" t="s">
        <v>25</v>
      </c>
      <c r="E13" s="4"/>
      <c r="F13" s="7"/>
      <c r="G13" s="38" t="s">
        <v>79</v>
      </c>
      <c r="H13" s="14" t="str">
        <f ca="1">IF(AND(
            OR(OFFSET($H13,0,-2) = "-",OFFSET($H13,0,-2) = ""),OFFSET($H13,0,-1) = ""),"Incomplete","Complete")</f>
        <v>Complete</v>
      </c>
      <c r="I13" s="1">
        <v>0</v>
      </c>
    </row>
    <row r="14" spans="2:9" ht="330" x14ac:dyDescent="0.25">
      <c r="B14" s="1">
        <v>1257731</v>
      </c>
      <c r="C14" s="3" t="s">
        <v>26</v>
      </c>
      <c r="D14" s="13" t="s">
        <v>27</v>
      </c>
      <c r="E14" s="4"/>
      <c r="F14" s="7" t="s">
        <v>23</v>
      </c>
      <c r="G14" s="38" t="s">
        <v>81</v>
      </c>
      <c r="H14" s="14" t="str">
        <f ca="1">IF(AND(
            OR(OFFSET($H14,0,-2) = "-",OFFSET($H14,0,-2) = ""),OFFSET($H14,0,-1) = ""),"Incomplete","Complete")</f>
        <v>Complete</v>
      </c>
      <c r="I14" s="1">
        <v>1</v>
      </c>
    </row>
    <row r="15" spans="2:9" ht="105" x14ac:dyDescent="0.25">
      <c r="B15" s="1">
        <v>1254674</v>
      </c>
      <c r="C15" s="3" t="s">
        <v>28</v>
      </c>
      <c r="D15" s="13" t="s">
        <v>29</v>
      </c>
      <c r="E15" s="4"/>
      <c r="F15" s="7" t="s">
        <v>23</v>
      </c>
      <c r="G15" s="38" t="s">
        <v>88</v>
      </c>
      <c r="H15" s="14" t="str">
        <f ca="1">IF(AND(
            OR(OFFSET($H15,0,-2) = "-",OFFSET($H15,0,-2) = ""),OFFSET($H15,0,-1) = ""),"Incomplete","Complete")</f>
        <v>Complete</v>
      </c>
      <c r="I15" s="1">
        <v>0</v>
      </c>
    </row>
    <row r="16" spans="2:9" ht="19.95" customHeight="1" x14ac:dyDescent="0.25">
      <c r="B16" s="1"/>
      <c r="C16" s="54" t="s">
        <v>30</v>
      </c>
      <c r="D16" s="55"/>
      <c r="E16" s="56"/>
      <c r="F16" s="9"/>
      <c r="G16" s="10"/>
      <c r="H16" s="14" t="str">
        <f>IF(AND(ISBLANK(F16),ISBLANK(G16)),"?", "Anything entered in this row will be ignored")</f>
        <v>?</v>
      </c>
      <c r="I16" s="1">
        <v>-1</v>
      </c>
    </row>
    <row r="17" spans="2:9" ht="409.6" x14ac:dyDescent="0.25">
      <c r="B17" s="1">
        <v>1257715</v>
      </c>
      <c r="C17" s="3" t="s">
        <v>31</v>
      </c>
      <c r="D17" s="13" t="s">
        <v>32</v>
      </c>
      <c r="E17" s="4"/>
      <c r="F17" s="7" t="s">
        <v>23</v>
      </c>
      <c r="G17" s="38" t="s">
        <v>90</v>
      </c>
      <c r="H17" s="14" t="str">
        <f ca="1">IF(AND(
            OR(OFFSET($H17,0,-2) = "-",OFFSET($H17,0,-2) = ""),OFFSET($H17,0,-1) = ""),"Incomplete","Complete")</f>
        <v>Complete</v>
      </c>
      <c r="I17" s="1">
        <v>1</v>
      </c>
    </row>
    <row r="18" spans="2:9" ht="19.95" customHeight="1" x14ac:dyDescent="0.25">
      <c r="B18" s="1"/>
      <c r="C18" s="54" t="s">
        <v>33</v>
      </c>
      <c r="D18" s="55"/>
      <c r="E18" s="56"/>
      <c r="F18" s="9"/>
      <c r="G18" s="10"/>
      <c r="H18" s="14" t="str">
        <f>IF(AND(ISBLANK(F18),ISBLANK(G18)),"?", "Anything entered in this row will be ignored")</f>
        <v>?</v>
      </c>
      <c r="I18" s="1">
        <v>-1</v>
      </c>
    </row>
    <row r="19" spans="2:9" ht="45" x14ac:dyDescent="0.25">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5">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5">
      <c r="B21" s="1">
        <v>1257738</v>
      </c>
      <c r="C21" s="3" t="s">
        <v>38</v>
      </c>
      <c r="D21" s="13" t="s">
        <v>39</v>
      </c>
      <c r="E21" s="4"/>
      <c r="F21" s="7" t="s">
        <v>67</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5">
      <c r="B22" s="1">
        <v>1257740</v>
      </c>
      <c r="C22" s="3" t="s">
        <v>40</v>
      </c>
      <c r="D22" s="13" t="s">
        <v>41</v>
      </c>
      <c r="E22" s="4"/>
      <c r="F22" s="7" t="s">
        <v>67</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5">
      <c r="B23" s="1">
        <v>1258124</v>
      </c>
      <c r="C23" s="3" t="s">
        <v>42</v>
      </c>
      <c r="D23" s="13" t="s">
        <v>43</v>
      </c>
      <c r="E23" s="4"/>
      <c r="F23" s="7" t="s">
        <v>73</v>
      </c>
      <c r="G23" s="38" t="s">
        <v>80</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09.6" x14ac:dyDescent="0.25">
      <c r="B24" s="1">
        <v>1258128</v>
      </c>
      <c r="C24" s="3" t="s">
        <v>44</v>
      </c>
      <c r="D24" s="13" t="s">
        <v>45</v>
      </c>
      <c r="E24" s="4"/>
      <c r="F24" s="7" t="s">
        <v>23</v>
      </c>
      <c r="G24" s="38" t="s">
        <v>82</v>
      </c>
      <c r="H24" s="14" t="str">
        <f ca="1">IF(AND(
            OR(OFFSET($H24,0,-2) = "-",OFFSET($H24,0,-2) = ""),OFFSET($H24,0,-1) = ""),"Incomplete","Complete")</f>
        <v>Complete</v>
      </c>
      <c r="I24" s="1">
        <v>0</v>
      </c>
    </row>
    <row r="25" spans="2:9" ht="409.6" x14ac:dyDescent="0.25">
      <c r="B25" s="1">
        <v>1258129</v>
      </c>
      <c r="C25" s="3" t="s">
        <v>46</v>
      </c>
      <c r="D25" s="13" t="s">
        <v>47</v>
      </c>
      <c r="E25" s="4"/>
      <c r="F25" s="7" t="s">
        <v>23</v>
      </c>
      <c r="G25" s="38" t="s">
        <v>83</v>
      </c>
      <c r="H25" s="14" t="str">
        <f ca="1">IF(AND(
            OR(OFFSET($H25,0,-2) = "-",OFFSET($H25,0,-2) = ""),OFFSET($H25,0,-1) = ""),"Incomplete","Complete")</f>
        <v>Complete</v>
      </c>
      <c r="I25" s="1">
        <v>1</v>
      </c>
    </row>
    <row r="26" spans="2:9" ht="60" x14ac:dyDescent="0.25">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5">
      <c r="B27" s="1">
        <v>1258137</v>
      </c>
      <c r="C27" s="3" t="s">
        <v>50</v>
      </c>
      <c r="D27" s="13" t="s">
        <v>51</v>
      </c>
      <c r="E27" s="4"/>
      <c r="F27" s="39" t="s">
        <v>86</v>
      </c>
      <c r="G27" s="8"/>
      <c r="H27" s="14" t="str">
        <f ca="1">IF(AND(
            OR(OFFSET($H27,0,-2) = "-",OFFSET($H27,0,-2) = ""),OFFSET($H27,0,-1) = ""),"Incomplete","Complete")</f>
        <v>Complete</v>
      </c>
      <c r="I27" s="1">
        <v>1</v>
      </c>
    </row>
    <row r="28" spans="2:9" ht="75" x14ac:dyDescent="0.25">
      <c r="B28" s="1">
        <v>1258139</v>
      </c>
      <c r="C28" s="3" t="s">
        <v>52</v>
      </c>
      <c r="D28" s="13" t="s">
        <v>53</v>
      </c>
      <c r="E28" s="4"/>
      <c r="F28" s="7" t="s">
        <v>23</v>
      </c>
      <c r="G28" s="38" t="s">
        <v>84</v>
      </c>
      <c r="H28" s="14" t="str">
        <f ca="1">IF(AND(
            OR(OFFSET($H28,0,-2) = "-",OFFSET($H28,0,-2) = ""),OFFSET($H28,0,-1) = ""),"Incomplete","Complete")</f>
        <v>Complete</v>
      </c>
      <c r="I28" s="1">
        <v>0</v>
      </c>
    </row>
    <row r="29" spans="2:9" ht="105" x14ac:dyDescent="0.25">
      <c r="B29" s="1">
        <v>1258141</v>
      </c>
      <c r="C29" s="3" t="s">
        <v>54</v>
      </c>
      <c r="D29" s="13" t="s">
        <v>55</v>
      </c>
      <c r="E29" s="4"/>
      <c r="F29" s="7" t="s">
        <v>23</v>
      </c>
      <c r="G29" s="38" t="s">
        <v>85</v>
      </c>
      <c r="H29" s="14" t="str">
        <f ca="1">IF(AND(
            OR(OFFSET($H29,0,-2) = "-",OFFSET($H29,0,-2) = ""),OFFSET($H29,0,-1) = ""),"Incomplete","Complete")</f>
        <v>Complete</v>
      </c>
      <c r="I29" s="1">
        <v>1</v>
      </c>
    </row>
    <row r="30" spans="2:9" ht="75" x14ac:dyDescent="0.25">
      <c r="B30" s="1">
        <v>1363343</v>
      </c>
      <c r="C30" s="3" t="s">
        <v>56</v>
      </c>
      <c r="D30" s="13" t="s">
        <v>57</v>
      </c>
      <c r="E30" s="4"/>
      <c r="F30" s="7" t="s">
        <v>23</v>
      </c>
      <c r="G30" s="38" t="s">
        <v>91</v>
      </c>
      <c r="H30" s="14" t="str">
        <f ca="1">IF(AND(
            OR(OFFSET($H30,0,-2) = "-",OFFSET($H30,0,-2) = ""),OFFSET($H30,0,-1) = ""),"Incomplete","Complete")</f>
        <v>Complete</v>
      </c>
      <c r="I30" s="1">
        <v>0</v>
      </c>
    </row>
    <row r="31" spans="2:9" ht="45" x14ac:dyDescent="0.25">
      <c r="B31" s="1">
        <v>1363448</v>
      </c>
      <c r="C31" s="3" t="s">
        <v>58</v>
      </c>
      <c r="D31" s="13" t="s">
        <v>59</v>
      </c>
      <c r="E31" s="4"/>
      <c r="F31" s="7" t="s">
        <v>77</v>
      </c>
      <c r="G31" s="38" t="s">
        <v>92</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5">
      <c r="B32" s="1">
        <v>1258142</v>
      </c>
      <c r="C32" s="3" t="s">
        <v>60</v>
      </c>
      <c r="D32" s="13" t="s">
        <v>61</v>
      </c>
      <c r="E32" s="4"/>
      <c r="F32" s="7" t="s">
        <v>23</v>
      </c>
      <c r="G32" s="38" t="s">
        <v>87</v>
      </c>
      <c r="H32" s="14" t="str">
        <f ca="1">IF(AND(
            OR(OFFSET($H32,0,-2) = "-",OFFSET($H32,0,-2) = ""),OFFSET($H32,0,-1) = ""),"Incomplete","Complete")</f>
        <v>Complete</v>
      </c>
      <c r="I32" s="1">
        <v>0</v>
      </c>
    </row>
    <row r="33" spans="2:8" ht="27" customHeight="1" x14ac:dyDescent="0.25">
      <c r="B33">
        <v>-1</v>
      </c>
      <c r="C33" s="57">
        <f>COUNTIF(I11:I32,"&lt;&gt;-1")</f>
        <v>19</v>
      </c>
      <c r="D33" s="58"/>
      <c r="E33" s="12"/>
      <c r="F33" s="59">
        <f ca="1">IF(C33=0,1,(COUNTIF(H11:H32,TRUE)+COUNTIF(H11:H32,"Complete")) / (C33))</f>
        <v>1</v>
      </c>
      <c r="G33" s="58"/>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5"/>
  <sheetData>
    <row r="1" spans="1:21" x14ac:dyDescent="0.25">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5">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5">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5">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Sarah Campbell</cp:lastModifiedBy>
  <dcterms:created xsi:type="dcterms:W3CDTF">2025-03-06T16:50:24Z</dcterms:created>
  <dcterms:modified xsi:type="dcterms:W3CDTF">2025-03-14T17:16:38Z</dcterms:modified>
  <cp:category/>
</cp:coreProperties>
</file>