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0370" windowHeight="12210" tabRatio="639" firstSheet="1" activeTab="6"/>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 name="Sheet1" sheetId="7" r:id="rId7"/>
    <sheet name="Sheet2" sheetId="8" r:id="rId8"/>
    <sheet name="Sheet3" sheetId="9" r:id="rId9"/>
  </sheets>
  <definedNames>
    <definedName name="_xlnm.Print_Area" localSheetId="1">'Agency Compensation'!$A$1:$I$40</definedName>
    <definedName name="_xlnm.Print_Area" localSheetId="4">'Agency Expenses'!$A$1:$E$46</definedName>
    <definedName name="_xlnm.Print_Area" localSheetId="5">'Agency Revenue'!$A$1:$G$36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0" i="5"/>
  <c r="E25" i="5"/>
  <c r="E30" i="5"/>
  <c r="E35" i="5"/>
  <c r="E39" i="5"/>
  <c r="E43" i="5"/>
  <c r="E41" i="5"/>
  <c r="E19" i="5"/>
  <c r="E24" i="5"/>
  <c r="E34" i="5"/>
  <c r="E22" i="5"/>
  <c r="E26" i="5"/>
  <c r="E32" i="5"/>
  <c r="E36" i="5"/>
  <c r="E40" i="5"/>
  <c r="E44" i="5"/>
  <c r="E33" i="5"/>
  <c r="E7" i="5"/>
  <c r="E28" i="5"/>
  <c r="E42" i="5"/>
  <c r="E10" i="5"/>
  <c r="E23" i="5"/>
  <c r="E27" i="5"/>
  <c r="E37" i="5"/>
  <c r="E38"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<sst xmlns="http://schemas.openxmlformats.org/spreadsheetml/2006/main" count="323" uniqueCount="209">
  <si>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</si>
  <si>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</si>
  <si>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</si>
  <si>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</si>
  <si>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</si>
  <si>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</si>
  <si>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</si>
  <si>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</si>
  <si>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</si>
  <si>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</si>
  <si>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</si>
  <si>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</si>
  <si>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</si>
  <si>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</si>
  <si>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</si>
  <si>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</si>
  <si>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</si>
  <si>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</si>
  <si>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</si>
  <si>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</si>
  <si>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</si>
  <si>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</si>
  <si>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</si>
  <si>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</si>
  <si>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</si>
  <si>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</si>
  <si>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</si>
  <si>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</si>
  <si>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</si>
  <si>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</si>
  <si>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</si>
  <si>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</si>
  <si>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</si>
  <si>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</si>
  <si>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</si>
  <si>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</si>
  <si>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</si>
  <si>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</si>
  <si>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</si>
  <si>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</si>
  <si>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</si>
  <si>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</si>
  <si>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</si>
  <si>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</si>
  <si>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</si>
  <si>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</si>
  <si>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</si>
  <si>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</si>
  <si>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</si>
  <si>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</si>
  <si>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</si>
  <si>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</si>
  <si>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</si>
  <si>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</si>
  <si>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</si>
  <si>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</si>
  <si>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</si>
  <si>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</si>
  <si>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</si>
  <si>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</si>
  <si>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</si>
  <si>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</si>
  <si>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</si>
  <si>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</si>
  <si>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</si>
  <si>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</si>
  <si>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</si>
  <si>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</si>
  <si>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</si>
  <si>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</si>
  <si>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</si>
  <si>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</si>
  <si>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</si>
  <si>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</si>
  <si>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</si>
  <si>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</si>
  <si>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</si>
  <si>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</si>
  <si>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</si>
  <si>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</si>
  <si>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</si>
  <si>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</si>
  <si>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</si>
  <si>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</si>
  <si>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</si>
  <si>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</si>
  <si>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</si>
  <si>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</si>
  <si>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</si>
  <si>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</si>
  <si>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</si>
  <si>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</si>
  <si>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</si>
  <si>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</si>
  <si>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</si>
  <si>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</si>
  <si>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</si>
  <si>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</si>
  <si>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</si>
  <si>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ARNOLD, CASEY</t>
  </si>
  <si>
    <t>Key West, FL</t>
  </si>
  <si>
    <t>859-285-9811</t>
  </si>
  <si>
    <t>Non Profit Sector / Member</t>
  </si>
  <si>
    <t>ACEVEDO, AMBER</t>
  </si>
  <si>
    <t>305-360-2355</t>
  </si>
  <si>
    <t>School District / Member</t>
  </si>
  <si>
    <t>BEAUBIEN, ALAN</t>
  </si>
  <si>
    <t>954-812-5049</t>
  </si>
  <si>
    <t>Hospitality / Member</t>
  </si>
  <si>
    <t>BENT, DEBORA</t>
  </si>
  <si>
    <t>305-393-3872</t>
  </si>
  <si>
    <t>Realtor/ Member</t>
  </si>
  <si>
    <t>BRINDISI, SHAYNE</t>
  </si>
  <si>
    <t>305-942-9646</t>
  </si>
  <si>
    <t>DEAL, MICHELLE CATES</t>
  </si>
  <si>
    <t>305-453-6270</t>
  </si>
  <si>
    <t>Attorney / Member</t>
  </si>
  <si>
    <t>GOODALL, JESS MILES</t>
  </si>
  <si>
    <t>704-640-1667</t>
  </si>
  <si>
    <t>HERBST, JACKIE</t>
  </si>
  <si>
    <t>Sales Director / Member</t>
  </si>
  <si>
    <t>Big Pine Key,  FL</t>
  </si>
  <si>
    <t>Cudjoe Key, FL</t>
  </si>
  <si>
    <t>LOVE, LIZ</t>
  </si>
  <si>
    <t>479-200-4689</t>
  </si>
  <si>
    <t xml:space="preserve">MOORE, SCARLET </t>
  </si>
  <si>
    <t>Accountant / Treasurer</t>
  </si>
  <si>
    <t>305-393-9030</t>
  </si>
  <si>
    <t>STEPHENSON, JULIA</t>
  </si>
  <si>
    <t>305-647-8236</t>
  </si>
  <si>
    <t>PHIPPS, INGRID</t>
  </si>
  <si>
    <t>305-394-7886</t>
  </si>
  <si>
    <t>Banking and Finance / Member</t>
  </si>
  <si>
    <t xml:space="preserve">SPOTTSWOOD, CRISTY </t>
  </si>
  <si>
    <t>Attorney / President</t>
  </si>
  <si>
    <t>305-395-9223</t>
  </si>
  <si>
    <r>
      <t>305</t>
    </r>
    <r>
      <rPr>
        <sz val="10"/>
        <color rgb="FF1F477B"/>
        <rFont val="Calibri"/>
        <family val="2"/>
        <scheme val="minor"/>
      </rPr>
      <t>-</t>
    </r>
    <r>
      <rPr>
        <sz val="10"/>
        <color rgb="FF000000"/>
        <rFont val="Calibri"/>
        <family val="2"/>
        <scheme val="minor"/>
      </rPr>
      <t xml:space="preserve">304-5022 </t>
    </r>
  </si>
  <si>
    <t xml:space="preserve">STOKES, ERIKA </t>
  </si>
  <si>
    <t>School District/ Vice President</t>
  </si>
  <si>
    <t>305-942-1390</t>
  </si>
  <si>
    <t>THOMPSON, LAUREN</t>
  </si>
  <si>
    <t>478-747-7982</t>
  </si>
  <si>
    <t>Event Planner / Member</t>
  </si>
  <si>
    <t xml:space="preserve">TROVATO, CHRISTINE </t>
  </si>
  <si>
    <t>504-957-2580</t>
  </si>
  <si>
    <t>Public Defender / Secretary</t>
  </si>
  <si>
    <t xml:space="preserve"> </t>
  </si>
  <si>
    <t xml:space="preserve"> 215-313-2127</t>
  </si>
  <si>
    <t>Education / Member</t>
  </si>
  <si>
    <t>STEWART, JESSICA LYNN</t>
  </si>
  <si>
    <t>Executive Director</t>
  </si>
  <si>
    <t>Deputy Director</t>
  </si>
  <si>
    <t>CPA / Finance Manager</t>
  </si>
  <si>
    <t>Administrative Assistant</t>
  </si>
  <si>
    <t>Event Coordinator</t>
  </si>
  <si>
    <t>Grant Writer</t>
  </si>
  <si>
    <t>Case Management Supervisor</t>
  </si>
  <si>
    <t>Case Manager</t>
  </si>
  <si>
    <t>Case Manager (PT)</t>
  </si>
  <si>
    <t>House Monitor</t>
  </si>
  <si>
    <t>House Monitor (PT)</t>
  </si>
  <si>
    <t>X</t>
  </si>
  <si>
    <t>Utilties</t>
  </si>
  <si>
    <t>MSWC Emergency Shelter</t>
  </si>
  <si>
    <t>Homeless Women and Women with Children</t>
  </si>
  <si>
    <t>County-wide</t>
  </si>
  <si>
    <t>permanent</t>
  </si>
  <si>
    <t>Kathy's Hope</t>
  </si>
  <si>
    <t>Transitional, Permanent and Supportive Housing</t>
  </si>
  <si>
    <t>7 days/ 24 hours</t>
  </si>
  <si>
    <t>Casa de Meredith</t>
  </si>
  <si>
    <t>Permanent and Supportive Housing</t>
  </si>
  <si>
    <t>Case Management (internal)</t>
  </si>
  <si>
    <t>Homeless Women, Women and Men with Children / Intact Families</t>
  </si>
  <si>
    <t>Women and Men with Children / Intact Families</t>
  </si>
  <si>
    <t>Counseling (Advocacy)</t>
  </si>
  <si>
    <t>Drug / Alcohol Svcs</t>
  </si>
  <si>
    <t>Mental Health</t>
  </si>
  <si>
    <t>Food and Nutrition</t>
  </si>
  <si>
    <t>Hygiene / Personal Items</t>
  </si>
  <si>
    <t>Substance Use: Mtgs &amp; Education</t>
  </si>
  <si>
    <t>Workshops /  Groups</t>
  </si>
  <si>
    <t>Employment Services</t>
  </si>
  <si>
    <t xml:space="preserve">Life Skills </t>
  </si>
  <si>
    <t>Challenge Svcs (Case Management / External)</t>
  </si>
  <si>
    <t>Basic Needs / Rental and Utilities Assistance</t>
  </si>
  <si>
    <t>5 Days / Week</t>
  </si>
  <si>
    <r>
      <rPr>
        <sz val="9"/>
        <rFont val="Candara"/>
        <family val="2"/>
      </rPr>
      <t>Current number of unduplicated clients for the entire agency ("snapshot") as of   03</t>
    </r>
    <r>
      <rPr>
        <vertAlign val="superscript"/>
        <sz val="12"/>
        <rFont val="Candara"/>
        <family val="2"/>
      </rPr>
      <t xml:space="preserve"> </t>
    </r>
    <r>
      <rPr>
        <sz val="9"/>
        <rFont val="Candara"/>
        <family val="2"/>
      </rPr>
      <t>/ 31</t>
    </r>
    <r>
      <rPr>
        <vertAlign val="superscript"/>
        <sz val="12"/>
        <rFont val="Candara"/>
        <family val="2"/>
      </rPr>
      <t xml:space="preserve"> </t>
    </r>
    <r>
      <rPr>
        <sz val="9"/>
        <rFont val="Candara"/>
        <family val="2"/>
      </rPr>
      <t>/ 2025</t>
    </r>
  </si>
  <si>
    <t xml:space="preserve">SH met all goals and targets for the population served in 2024 at the Emergency Shelter and our Permanent, Supportive Housing program sites.  We provided basic needs, rental and utilities assistance via the FL DCF Challenge funding and served in excess of 254 clients with these very necessary assistances.  We exceeded our prior year service by 7 clients.  </t>
  </si>
  <si>
    <t>Drug &amp; Alcohol Testing</t>
  </si>
  <si>
    <t>Basic Needs (Paper Goods, Food, Cleaning)</t>
  </si>
  <si>
    <t>Monroe County HSAB</t>
  </si>
  <si>
    <t>FDLE Byrne-Jag</t>
  </si>
  <si>
    <t>Clerk's Drug Abuse TF</t>
  </si>
  <si>
    <t>FL DCF - ESG</t>
  </si>
  <si>
    <t>FL DCF - Challenge</t>
  </si>
  <si>
    <t>Philanthropic - Private</t>
  </si>
  <si>
    <t>Donations</t>
  </si>
  <si>
    <t>Fundraising</t>
  </si>
  <si>
    <t>Program Revenue</t>
  </si>
  <si>
    <r>
      <rPr>
        <b/>
        <sz val="11"/>
        <rFont val="Candara"/>
        <family val="2"/>
      </rPr>
      <t>Beginning:  01/01/2025</t>
    </r>
    <r>
      <rPr>
        <vertAlign val="superscript"/>
        <sz val="8"/>
        <rFont val="Candara"/>
        <family val="2"/>
      </rPr>
      <t xml:space="preserve">  </t>
    </r>
    <r>
      <rPr>
        <b/>
        <sz val="11"/>
        <rFont val="Candara"/>
        <family val="2"/>
      </rPr>
      <t>&amp;
Ending:       12/31/2025</t>
    </r>
  </si>
  <si>
    <r>
      <rPr>
        <b/>
        <sz val="11"/>
        <rFont val="Candara"/>
        <family val="2"/>
      </rPr>
      <t>Beginning:   010/01/2026</t>
    </r>
    <r>
      <rPr>
        <vertAlign val="superscript"/>
        <sz val="8"/>
        <rFont val="Candara"/>
        <family val="2"/>
      </rPr>
      <t xml:space="preserve">    </t>
    </r>
    <r>
      <rPr>
        <b/>
        <sz val="11"/>
        <rFont val="Candara"/>
        <family val="2"/>
      </rPr>
      <t>&amp;
Ending:          9/30/2026</t>
    </r>
  </si>
  <si>
    <t>Independent Contractor:  Cathie Baugh, LCMH</t>
  </si>
  <si>
    <t>Independent Contractor:  Elmira Leto</t>
  </si>
  <si>
    <t>Independent Contractor:  Guiterrez &amp; Madariaga, CPA</t>
  </si>
  <si>
    <t>A</t>
  </si>
  <si>
    <t>A/P</t>
  </si>
  <si>
    <t>P</t>
  </si>
  <si>
    <t xml:space="preserve">SH offers an Optoinal Health Choice &amp; TeleHealth program to employees; 5 paid holiday per year, paid vacation and sick leave (as earned on an accrual basis).  NOTE:  salaries remain the same due to our calendar year period.  Annual budgets are submitted to the Board of Directors in October, annually.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</si>
</sst>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
    <numFmt numFmtId="165" formatCode="0.0"/>
    <numFmt numFmtId="166" formatCode="\$\ #,##0"/>
    <numFmt numFmtId="167" formatCode="\$\ #,##0.00"/>
    <numFmt numFmtId="168" formatCode="\$\ 0.00"/>
    <numFmt numFmtId="169" formatCode="\$\ 0"/>
    <numFmt numFmtId="170" formatCode="&quot;$&quot;#,##0.00"/>
  </numFmts>
  <fonts count="50"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
      <b/>
      <sz val="10"/>
      <color rgb="FF000000"/>
      <name val="Calibri"/>
      <family val="2"/>
    </font>
    <font>
      <sz val="10"/>
      <color rgb="FF000000"/>
      <name val="Calibri"/>
      <family val="2"/>
    </font>
    <font>
      <b/>
      <sz val="10"/>
      <color rgb="FF000000"/>
      <name val="Calibri"/>
      <family val="2"/>
      <scheme val="minor"/>
    </font>
    <font>
      <sz val="10"/>
      <name val="Calibri"/>
      <family val="2"/>
      <scheme val="minor"/>
    </font>
    <font>
      <sz val="10"/>
      <color rgb="FF000000"/>
      <name val="Calibri"/>
      <family val="2"/>
      <scheme val="minor"/>
    </font>
    <font>
      <b/>
      <sz val="10"/>
      <name val="Calibri"/>
      <family val="2"/>
      <scheme val="minor"/>
    </font>
    <font>
      <sz val="10"/>
      <color rgb="FF1F477B"/>
      <name val="Calibri"/>
      <family val="2"/>
      <scheme val="minor"/>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6">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5"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1"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8" fillId="0" borderId="10" xfId="0" applyFont="1" applyBorder="1" applyAlignment="1">
      <alignment vertical="top" wrapText="1"/>
    </xf>
    <xf numFmtId="0" fontId="9" fillId="0" borderId="10" xfId="0" applyFont="1" applyBorder="1" applyAlignment="1">
      <alignment vertical="top" wrapText="1"/>
    </xf>
    <xf numFmtId="0" fontId="8" fillId="6" borderId="10" xfId="0" applyFont="1" applyFill="1" applyBorder="1" applyAlignment="1">
      <alignment vertical="top" wrapText="1"/>
    </xf>
    <xf numFmtId="0" fontId="8"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1"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0" fillId="0" borderId="10" xfId="0" applyFont="1" applyBorder="1" applyAlignment="1">
      <alignment vertical="top" wrapText="1"/>
    </xf>
    <xf numFmtId="0" fontId="1" fillId="4" borderId="5"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8"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8" fillId="0" borderId="19" xfId="0" applyFont="1" applyBorder="1" applyAlignment="1">
      <alignment vertical="top" wrapText="1"/>
    </xf>
    <xf numFmtId="1" fontId="4" fillId="0" borderId="19" xfId="0" applyNumberFormat="1" applyFont="1" applyBorder="1" applyAlignment="1">
      <alignment vertical="top" shrinkToFit="1"/>
    </xf>
    <xf numFmtId="0" fontId="14" fillId="5" borderId="10" xfId="0" applyFont="1" applyFill="1" applyBorder="1" applyAlignment="1">
      <alignment vertical="top" wrapText="1"/>
    </xf>
    <xf numFmtId="3" fontId="15" fillId="5" borderId="10" xfId="0" applyNumberFormat="1" applyFont="1" applyFill="1" applyBorder="1" applyAlignment="1">
      <alignment vertical="top" shrinkToFit="1"/>
    </xf>
    <xf numFmtId="1" fontId="15" fillId="5" borderId="10" xfId="0" applyNumberFormat="1" applyFont="1" applyFill="1" applyBorder="1" applyAlignment="1">
      <alignment vertical="top" shrinkToFit="1"/>
    </xf>
    <xf numFmtId="0" fontId="11" fillId="4" borderId="8" xfId="0" applyFont="1" applyFill="1" applyBorder="1" applyAlignment="1">
      <alignment vertical="center" wrapText="1"/>
    </xf>
    <xf numFmtId="0" fontId="11" fillId="4" borderId="2" xfId="0" applyFont="1" applyFill="1" applyBorder="1" applyAlignment="1">
      <alignment vertical="center" wrapText="1"/>
    </xf>
    <xf numFmtId="0" fontId="33" fillId="4" borderId="8" xfId="0" applyFont="1" applyFill="1" applyBorder="1" applyAlignment="1">
      <alignment horizontal="center" vertical="center" wrapText="1"/>
    </xf>
    <xf numFmtId="0" fontId="3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0"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8"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0" fillId="0" borderId="1" xfId="0" applyBorder="1" applyAlignment="1" applyProtection="1">
      <alignment horizontal="left" wrapText="1"/>
      <protection locked="0"/>
    </xf>
    <xf numFmtId="0" fontId="16" fillId="0" borderId="10" xfId="0" applyFont="1" applyBorder="1" applyAlignment="1" applyProtection="1">
      <alignment vertical="top" wrapText="1"/>
      <protection locked="0"/>
    </xf>
    <xf numFmtId="1" fontId="17" fillId="0" borderId="10" xfId="0" applyNumberFormat="1" applyFont="1" applyBorder="1" applyAlignment="1" applyProtection="1">
      <alignment vertical="top" shrinkToFit="1"/>
      <protection locked="0"/>
    </xf>
    <xf numFmtId="1" fontId="17"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0" fillId="0" borderId="10" xfId="0" applyNumberFormat="1" applyFont="1" applyBorder="1" applyAlignment="1" applyProtection="1">
      <alignment vertical="top" shrinkToFit="1"/>
      <protection locked="0"/>
    </xf>
    <xf numFmtId="168" fontId="20" fillId="0" borderId="10" xfId="0" applyNumberFormat="1" applyFont="1" applyBorder="1" applyAlignment="1" applyProtection="1">
      <alignment vertical="top" shrinkToFit="1"/>
      <protection locked="0"/>
    </xf>
    <xf numFmtId="167" fontId="22" fillId="6" borderId="10" xfId="0" applyNumberFormat="1" applyFont="1" applyFill="1" applyBorder="1" applyAlignment="1" applyProtection="1">
      <alignment vertical="top" shrinkToFit="1"/>
      <protection hidden="1"/>
    </xf>
    <xf numFmtId="9" fontId="20" fillId="6"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1"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8" fillId="0" borderId="10" xfId="0" applyFont="1" applyBorder="1" applyAlignment="1" applyProtection="1">
      <alignment vertical="top" wrapText="1"/>
      <protection locked="0"/>
    </xf>
    <xf numFmtId="2" fontId="20" fillId="7" borderId="10" xfId="0" applyNumberFormat="1" applyFont="1" applyFill="1" applyBorder="1" applyAlignment="1" applyProtection="1">
      <alignment vertical="top" shrinkToFit="1"/>
      <protection hidden="1"/>
    </xf>
    <xf numFmtId="167" fontId="21" fillId="6" borderId="10" xfId="0" applyNumberFormat="1" applyFont="1" applyFill="1" applyBorder="1" applyAlignment="1" applyProtection="1">
      <alignment vertical="top" shrinkToFit="1"/>
      <protection hidden="1"/>
    </xf>
    <xf numFmtId="0" fontId="23" fillId="0" borderId="10" xfId="0" applyFont="1" applyBorder="1" applyAlignment="1" applyProtection="1">
      <alignment vertical="top" wrapText="1"/>
      <protection locked="0"/>
    </xf>
    <xf numFmtId="166" fontId="19" fillId="0" borderId="10" xfId="0" applyNumberFormat="1" applyFont="1" applyBorder="1" applyAlignment="1" applyProtection="1">
      <alignment vertical="top" shrinkToFit="1"/>
      <protection locked="0"/>
    </xf>
    <xf numFmtId="169" fontId="19" fillId="0" borderId="10" xfId="0" applyNumberFormat="1" applyFont="1" applyBorder="1" applyAlignment="1" applyProtection="1">
      <alignment vertical="top" shrinkToFit="1"/>
      <protection locked="0"/>
    </xf>
    <xf numFmtId="166" fontId="19" fillId="2" borderId="10" xfId="0" applyNumberFormat="1" applyFont="1" applyFill="1" applyBorder="1" applyAlignment="1" applyProtection="1">
      <alignment vertical="top" shrinkToFit="1"/>
      <protection hidden="1"/>
    </xf>
    <xf numFmtId="2" fontId="19" fillId="2" borderId="10" xfId="0" applyNumberFormat="1" applyFont="1" applyFill="1" applyBorder="1" applyAlignment="1" applyProtection="1">
      <alignment vertical="top" shrinkToFit="1"/>
      <protection hidden="1"/>
    </xf>
    <xf numFmtId="2" fontId="19" fillId="0" borderId="10" xfId="0" applyNumberFormat="1" applyFont="1" applyBorder="1" applyAlignment="1" applyProtection="1">
      <alignment vertical="top" shrinkToFit="1"/>
      <protection hidden="1"/>
    </xf>
    <xf numFmtId="2" fontId="19" fillId="8" borderId="10" xfId="0" applyNumberFormat="1" applyFont="1" applyFill="1" applyBorder="1" applyAlignment="1" applyProtection="1">
      <alignment vertical="top" shrinkToFit="1"/>
      <protection hidden="1"/>
    </xf>
    <xf numFmtId="170" fontId="20" fillId="0" borderId="10" xfId="0" applyNumberFormat="1" applyFont="1" applyBorder="1" applyAlignment="1" applyProtection="1">
      <alignment vertical="top" shrinkToFit="1"/>
      <protection locked="0"/>
    </xf>
    <xf numFmtId="170" fontId="20" fillId="0" borderId="10" xfId="0" applyNumberFormat="1" applyFont="1" applyBorder="1" applyAlignment="1" applyProtection="1">
      <alignment wrapText="1"/>
      <protection locked="0"/>
    </xf>
    <xf numFmtId="170" fontId="42" fillId="0" borderId="10" xfId="0" applyNumberFormat="1" applyFont="1" applyBorder="1" applyAlignment="1" applyProtection="1">
      <alignment wrapText="1"/>
      <protection locked="0"/>
    </xf>
    <xf numFmtId="0" fontId="1" fillId="2" borderId="1" xfId="0" applyFont="1" applyFill="1" applyBorder="1" applyAlignment="1">
      <alignment horizontal="center" vertical="center"/>
    </xf>
    <xf numFmtId="0" fontId="46" fillId="0" borderId="1" xfId="0" applyFont="1" applyBorder="1" applyAlignment="1" applyProtection="1">
      <alignment horizontal="center" vertical="top" wrapText="1"/>
      <protection locked="0"/>
    </xf>
    <xf numFmtId="0" fontId="47" fillId="0" borderId="1" xfId="0" applyFont="1" applyBorder="1" applyAlignment="1">
      <alignment horizontal="center" vertical="top"/>
    </xf>
    <xf numFmtId="1" fontId="47" fillId="0" borderId="1" xfId="0" applyNumberFormat="1" applyFont="1" applyBorder="1" applyAlignment="1" applyProtection="1">
      <alignment horizontal="center" vertical="top" shrinkToFit="1"/>
      <protection locked="0"/>
    </xf>
    <xf numFmtId="0" fontId="48" fillId="0" borderId="1" xfId="0" applyFont="1" applyBorder="1" applyAlignment="1" applyProtection="1">
      <alignment horizontal="center" vertical="top" wrapText="1"/>
      <protection locked="0"/>
    </xf>
    <xf numFmtId="0" fontId="45" fillId="0" borderId="1" xfId="0" applyFont="1" applyBorder="1" applyAlignment="1">
      <alignment horizontal="center" vertical="top"/>
    </xf>
    <xf numFmtId="1" fontId="45" fillId="0" borderId="1" xfId="0" applyNumberFormat="1" applyFont="1" applyBorder="1" applyAlignment="1" applyProtection="1">
      <alignment horizontal="center" vertical="top" shrinkToFit="1"/>
      <protection locked="0"/>
    </xf>
    <xf numFmtId="0" fontId="47" fillId="0" borderId="1" xfId="0" applyFont="1" applyBorder="1" applyAlignment="1" applyProtection="1">
      <alignment horizontal="center" wrapText="1"/>
      <protection locked="0"/>
    </xf>
    <xf numFmtId="0" fontId="45" fillId="0" borderId="1" xfId="0" applyFont="1" applyBorder="1" applyAlignment="1" applyProtection="1">
      <alignment horizontal="center" wrapText="1"/>
      <protection locked="0"/>
    </xf>
    <xf numFmtId="0" fontId="43" fillId="0" borderId="1" xfId="0" applyFont="1" applyBorder="1" applyAlignment="1">
      <alignment horizontal="center" vertical="top"/>
    </xf>
    <xf numFmtId="0" fontId="44" fillId="0" borderId="1" xfId="0" applyFont="1" applyBorder="1" applyAlignment="1">
      <alignment horizontal="center" vertical="top"/>
    </xf>
    <xf numFmtId="0" fontId="44" fillId="0" borderId="1" xfId="0" applyFont="1" applyBorder="1" applyAlignment="1">
      <alignment horizontal="center" vertical="center"/>
    </xf>
    <xf numFmtId="0" fontId="43" fillId="0" borderId="1" xfId="0" applyFont="1" applyBorder="1" applyAlignment="1">
      <alignment horizontal="center" vertical="center"/>
    </xf>
    <xf numFmtId="0" fontId="45" fillId="0" borderId="1" xfId="0" applyFont="1" applyBorder="1" applyAlignment="1" applyProtection="1">
      <alignment horizontal="center" vertical="center" wrapText="1"/>
      <protection locked="0"/>
    </xf>
    <xf numFmtId="3" fontId="0" fillId="0" borderId="10" xfId="0" applyNumberFormat="1" applyBorder="1" applyAlignment="1" applyProtection="1">
      <alignment wrapText="1"/>
      <protection locked="0"/>
    </xf>
    <xf numFmtId="0" fontId="0" fillId="0" borderId="0" xfId="0" applyAlignment="1">
      <alignment horizontal="left" wrapText="1"/>
    </xf>
    <xf numFmtId="0" fontId="31" fillId="0" borderId="6" xfId="0" applyFont="1" applyBorder="1" applyAlignment="1">
      <alignment horizontal="center" vertical="center"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5"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8" fillId="2" borderId="10" xfId="0" applyNumberFormat="1" applyFont="1" applyFill="1" applyBorder="1" applyAlignment="1" applyProtection="1">
      <alignment horizontal="center" vertical="top" wrapText="1"/>
      <protection locked="0"/>
    </xf>
    <xf numFmtId="0" fontId="28" fillId="2" borderId="11" xfId="0" applyFont="1" applyFill="1" applyBorder="1" applyAlignment="1" applyProtection="1">
      <alignment horizontal="center" vertical="top" wrapText="1"/>
      <protection locked="0"/>
    </xf>
    <xf numFmtId="0" fontId="28"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8" fillId="2" borderId="10" xfId="0" applyNumberFormat="1" applyFont="1" applyFill="1" applyBorder="1" applyAlignment="1" applyProtection="1">
      <alignment horizontal="center" vertical="center" wrapText="1"/>
      <protection locked="0"/>
    </xf>
    <xf numFmtId="14" fontId="28" fillId="2" borderId="11" xfId="0" applyNumberFormat="1" applyFont="1" applyFill="1" applyBorder="1" applyAlignment="1" applyProtection="1">
      <alignment horizontal="center" vertical="center" wrapText="1"/>
      <protection locked="0"/>
    </xf>
    <xf numFmtId="14" fontId="28"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0" fillId="0" borderId="6" xfId="0" applyFont="1" applyBorder="1" applyAlignment="1">
      <alignment horizontal="center" vertical="top"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6" xfId="0" applyFont="1" applyBorder="1" applyAlignment="1">
      <alignment horizontal="left" vertical="center" wrapText="1"/>
    </xf>
    <xf numFmtId="0" fontId="18" fillId="0" borderId="11" xfId="0" applyFont="1" applyBorder="1" applyAlignment="1">
      <alignment horizontal="left" vertical="center" wrapText="1"/>
    </xf>
    <xf numFmtId="0" fontId="9"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19" fillId="0" borderId="24" xfId="0" applyNumberFormat="1" applyFont="1" applyBorder="1" applyAlignment="1" applyProtection="1">
      <alignment horizontal="center" vertical="top" shrinkToFit="1"/>
      <protection locked="0"/>
    </xf>
    <xf numFmtId="1" fontId="19" fillId="0" borderId="7" xfId="0" applyNumberFormat="1" applyFont="1" applyBorder="1" applyAlignment="1" applyProtection="1">
      <alignment horizontal="center" vertical="top" shrinkToFit="1"/>
      <protection locked="0"/>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9"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19" fillId="0" borderId="13" xfId="0" applyNumberFormat="1" applyFont="1" applyBorder="1" applyAlignment="1" applyProtection="1">
      <alignment horizontal="center" vertical="top" shrinkToFit="1"/>
      <protection locked="0"/>
    </xf>
    <xf numFmtId="1" fontId="19" fillId="0" borderId="27" xfId="0" applyNumberFormat="1" applyFont="1" applyBorder="1" applyAlignment="1" applyProtection="1">
      <alignment horizontal="center" vertical="top" shrinkToFit="1"/>
      <protection locked="0"/>
    </xf>
    <xf numFmtId="1" fontId="19" fillId="0" borderId="25" xfId="0" applyNumberFormat="1" applyFont="1" applyBorder="1" applyAlignment="1" applyProtection="1">
      <alignment horizontal="center" vertical="center" shrinkToFit="1"/>
      <protection locked="0"/>
    </xf>
    <xf numFmtId="1" fontId="19" fillId="0" borderId="26" xfId="0" applyNumberFormat="1" applyFont="1" applyBorder="1" applyAlignment="1" applyProtection="1">
      <alignment horizontal="center" vertical="center" shrinkToFit="1"/>
      <protection locked="0"/>
    </xf>
    <xf numFmtId="0" fontId="26" fillId="4" borderId="20"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3"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9"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9" fillId="4" borderId="16" xfId="0" applyFont="1" applyFill="1" applyBorder="1" applyAlignment="1" applyProtection="1">
      <alignment horizontal="left" vertical="top" wrapText="1"/>
      <protection locked="0"/>
    </xf>
    <xf numFmtId="0" fontId="31" fillId="4" borderId="17" xfId="0" applyFont="1" applyFill="1" applyBorder="1" applyAlignment="1" applyProtection="1">
      <alignment horizontal="left" vertical="top" wrapText="1"/>
      <protection locked="0"/>
    </xf>
    <xf numFmtId="0" fontId="31"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6"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0</xdr:colOff>
      <xdr:row>20</xdr:row>
      <xdr:rowOff>0</xdr:rowOff>
    </xdr:from>
    <xdr:ext cx="1472565" cy="0"/>
    <xdr:sp macro="" textlink="">
      <xdr:nvSpPr>
        <xdr:cNvPr id="9" name="Shape 9">
          <a:extLst>
            <a:ext uri="{FF2B5EF4-FFF2-40B4-BE49-F238E27FC236}">
              <a16:creationId xmlns:a16="http://schemas.microsoft.com/office/drawing/2014/main" xmlns=""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20</xdr:row>
      <xdr:rowOff>0</xdr:rowOff>
    </xdr:from>
    <xdr:to>
      <xdr:col>1</xdr:col>
      <xdr:colOff>44889</xdr:colOff>
      <xdr:row>21</xdr:row>
      <xdr:rowOff>43180</xdr:rowOff>
    </xdr:to>
    <xdr:sp macro="" textlink="">
      <xdr:nvSpPr>
        <xdr:cNvPr id="122" name="Textbox 122">
          <a:extLst>
            <a:ext uri="{FF2B5EF4-FFF2-40B4-BE49-F238E27FC236}">
              <a16:creationId xmlns:a16="http://schemas.microsoft.com/office/drawing/2014/main" xmlns=""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2"/>
  <sheetViews>
    <sheetView workbookViewId="0">
      <selection activeCell="Q6" sqref="Q6"/>
    </sheetView>
  </sheetViews>
  <sheetFormatPr defaultRowHeight="12.75" x14ac:dyDescent="0.2"/>
  <cols>
    <col min="1" max="2" width="3.33203125" customWidth="1"/>
    <col min="3" max="3" width="2.33203125" customWidth="1"/>
    <col min="4" max="4" width="27.5" customWidth="1"/>
    <col min="5" max="5" width="31.5" customWidth="1"/>
    <col min="6" max="6" width="16.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18" t="s">
        <v>82</v>
      </c>
      <c r="E1" s="118"/>
      <c r="F1" s="118"/>
      <c r="G1" s="118"/>
      <c r="H1" s="118"/>
      <c r="I1" s="118"/>
      <c r="J1" s="6"/>
      <c r="K1" s="7"/>
      <c r="L1" s="7"/>
      <c r="M1" s="7"/>
    </row>
    <row r="2" spans="1:13" ht="46.5" customHeight="1" x14ac:dyDescent="0.2">
      <c r="A2" s="1"/>
      <c r="B2" s="117"/>
      <c r="C2" s="117"/>
      <c r="D2" s="2" t="s">
        <v>0</v>
      </c>
      <c r="E2" s="8" t="s">
        <v>1</v>
      </c>
      <c r="F2" s="8" t="s">
        <v>2</v>
      </c>
      <c r="G2" s="102" t="s">
        <v>3</v>
      </c>
      <c r="H2" s="8" t="s">
        <v>4</v>
      </c>
      <c r="I2" s="9" t="s">
        <v>5</v>
      </c>
      <c r="J2" s="117"/>
      <c r="K2" s="117"/>
      <c r="L2" s="117"/>
      <c r="M2" s="117"/>
    </row>
    <row r="3" spans="1:13" ht="18.75" customHeight="1" x14ac:dyDescent="0.2">
      <c r="A3" s="1"/>
      <c r="B3" s="117"/>
      <c r="C3" s="117"/>
      <c r="D3" s="104" t="s">
        <v>99</v>
      </c>
      <c r="E3" s="103" t="s">
        <v>102</v>
      </c>
      <c r="F3" s="103" t="s">
        <v>100</v>
      </c>
      <c r="G3" s="104" t="s">
        <v>101</v>
      </c>
      <c r="H3" s="105">
        <v>2</v>
      </c>
      <c r="I3" s="103">
        <v>2026</v>
      </c>
      <c r="J3" s="117"/>
      <c r="K3" s="117"/>
      <c r="L3" s="117"/>
      <c r="M3" s="117"/>
    </row>
    <row r="4" spans="1:13" ht="15.75" customHeight="1" x14ac:dyDescent="0.2">
      <c r="A4" s="1"/>
      <c r="B4" s="117"/>
      <c r="C4" s="117"/>
      <c r="D4" s="104" t="s">
        <v>103</v>
      </c>
      <c r="E4" s="103" t="s">
        <v>105</v>
      </c>
      <c r="F4" s="103" t="s">
        <v>100</v>
      </c>
      <c r="G4" s="103" t="s">
        <v>104</v>
      </c>
      <c r="H4" s="105">
        <v>1</v>
      </c>
      <c r="I4" s="103">
        <v>2027</v>
      </c>
      <c r="J4" s="117"/>
      <c r="K4" s="117"/>
      <c r="L4" s="117"/>
      <c r="M4" s="117"/>
    </row>
    <row r="5" spans="1:13" ht="18.75" customHeight="1" x14ac:dyDescent="0.2">
      <c r="A5" s="1"/>
      <c r="B5" s="117"/>
      <c r="C5" s="117"/>
      <c r="D5" s="104" t="s">
        <v>106</v>
      </c>
      <c r="E5" s="103" t="s">
        <v>108</v>
      </c>
      <c r="F5" s="103" t="s">
        <v>100</v>
      </c>
      <c r="G5" s="104" t="s">
        <v>107</v>
      </c>
      <c r="H5" s="105">
        <v>8</v>
      </c>
      <c r="I5" s="103">
        <v>2025</v>
      </c>
      <c r="J5" s="117"/>
      <c r="K5" s="117"/>
      <c r="L5" s="117"/>
      <c r="M5" s="117"/>
    </row>
    <row r="6" spans="1:13" ht="17.25" customHeight="1" x14ac:dyDescent="0.2">
      <c r="A6" s="1"/>
      <c r="B6" s="117"/>
      <c r="C6" s="117"/>
      <c r="D6" s="104" t="s">
        <v>109</v>
      </c>
      <c r="E6" s="103" t="s">
        <v>111</v>
      </c>
      <c r="F6" s="103" t="s">
        <v>122</v>
      </c>
      <c r="G6" s="104" t="s">
        <v>110</v>
      </c>
      <c r="H6" s="105">
        <v>5</v>
      </c>
      <c r="I6" s="103">
        <v>2026</v>
      </c>
      <c r="J6" s="117"/>
      <c r="K6" s="117"/>
      <c r="L6" s="117"/>
      <c r="M6" s="117"/>
    </row>
    <row r="7" spans="1:13" ht="17.25" customHeight="1" x14ac:dyDescent="0.2">
      <c r="A7" s="1"/>
      <c r="B7" s="117"/>
      <c r="C7" s="117"/>
      <c r="D7" s="104" t="s">
        <v>112</v>
      </c>
      <c r="E7" s="104" t="s">
        <v>105</v>
      </c>
      <c r="F7" s="103" t="s">
        <v>100</v>
      </c>
      <c r="G7" s="104" t="s">
        <v>113</v>
      </c>
      <c r="H7" s="105">
        <v>4</v>
      </c>
      <c r="I7" s="103">
        <v>2027</v>
      </c>
      <c r="J7" s="117"/>
      <c r="K7" s="117"/>
      <c r="L7" s="117"/>
      <c r="M7" s="117"/>
    </row>
    <row r="8" spans="1:13" ht="17.25" customHeight="1" x14ac:dyDescent="0.2">
      <c r="A8" s="1"/>
      <c r="B8" s="117"/>
      <c r="C8" s="117"/>
      <c r="D8" s="104" t="s">
        <v>114</v>
      </c>
      <c r="E8" s="103" t="s">
        <v>116</v>
      </c>
      <c r="F8" s="103" t="s">
        <v>100</v>
      </c>
      <c r="G8" s="104" t="s">
        <v>115</v>
      </c>
      <c r="H8" s="105">
        <v>4</v>
      </c>
      <c r="I8" s="103">
        <v>2027</v>
      </c>
      <c r="J8" s="117"/>
      <c r="K8" s="117"/>
      <c r="L8" s="117"/>
      <c r="M8" s="117"/>
    </row>
    <row r="9" spans="1:13" ht="15" customHeight="1" x14ac:dyDescent="0.2">
      <c r="A9" s="1"/>
      <c r="B9" s="117"/>
      <c r="C9" s="117"/>
      <c r="D9" s="104" t="s">
        <v>117</v>
      </c>
      <c r="E9" s="103" t="s">
        <v>116</v>
      </c>
      <c r="F9" s="103" t="s">
        <v>100</v>
      </c>
      <c r="G9" s="104" t="s">
        <v>118</v>
      </c>
      <c r="H9" s="105">
        <v>5</v>
      </c>
      <c r="I9" s="103">
        <v>2026</v>
      </c>
      <c r="J9" s="117"/>
      <c r="K9" s="117"/>
      <c r="L9" s="117"/>
      <c r="M9" s="117"/>
    </row>
    <row r="10" spans="1:13" ht="16.5" customHeight="1" x14ac:dyDescent="0.2">
      <c r="A10" s="1"/>
      <c r="B10" s="117"/>
      <c r="C10" s="117"/>
      <c r="D10" s="104" t="s">
        <v>119</v>
      </c>
      <c r="E10" s="103" t="s">
        <v>120</v>
      </c>
      <c r="F10" s="103" t="s">
        <v>121</v>
      </c>
      <c r="G10" s="104" t="s">
        <v>136</v>
      </c>
      <c r="H10" s="105">
        <v>6</v>
      </c>
      <c r="I10" s="103">
        <v>2025</v>
      </c>
      <c r="J10" s="117"/>
      <c r="K10" s="117"/>
      <c r="L10" s="117"/>
      <c r="M10" s="117"/>
    </row>
    <row r="11" spans="1:13" ht="15.95" customHeight="1" x14ac:dyDescent="0.2">
      <c r="A11" s="1"/>
      <c r="B11" s="117"/>
      <c r="C11" s="117"/>
      <c r="D11" s="104" t="s">
        <v>123</v>
      </c>
      <c r="E11" s="103" t="s">
        <v>108</v>
      </c>
      <c r="F11" s="103" t="s">
        <v>100</v>
      </c>
      <c r="G11" s="104" t="s">
        <v>124</v>
      </c>
      <c r="H11" s="105">
        <v>5</v>
      </c>
      <c r="I11" s="103">
        <v>2026</v>
      </c>
      <c r="J11" s="117"/>
      <c r="K11" s="117"/>
      <c r="L11" s="117"/>
      <c r="M11" s="117"/>
    </row>
    <row r="12" spans="1:13" ht="15" customHeight="1" x14ac:dyDescent="0.2">
      <c r="A12" s="1"/>
      <c r="B12" s="117"/>
      <c r="C12" s="117"/>
      <c r="D12" s="107" t="s">
        <v>125</v>
      </c>
      <c r="E12" s="106" t="s">
        <v>126</v>
      </c>
      <c r="F12" s="106" t="s">
        <v>100</v>
      </c>
      <c r="G12" s="107" t="s">
        <v>127</v>
      </c>
      <c r="H12" s="108">
        <v>4</v>
      </c>
      <c r="I12" s="106">
        <v>2027</v>
      </c>
      <c r="J12" s="117"/>
      <c r="K12" s="117"/>
      <c r="L12" s="117"/>
      <c r="M12" s="117"/>
    </row>
    <row r="13" spans="1:13" ht="15" customHeight="1" x14ac:dyDescent="0.2">
      <c r="A13" s="1"/>
      <c r="B13" s="117"/>
      <c r="C13" s="117"/>
      <c r="D13" s="104" t="s">
        <v>128</v>
      </c>
      <c r="E13" s="103" t="s">
        <v>108</v>
      </c>
      <c r="F13" s="103" t="s">
        <v>100</v>
      </c>
      <c r="G13" s="104" t="s">
        <v>129</v>
      </c>
      <c r="H13" s="105">
        <v>2</v>
      </c>
      <c r="I13" s="103">
        <v>2027</v>
      </c>
      <c r="J13" s="117"/>
      <c r="K13" s="117"/>
      <c r="L13" s="117"/>
      <c r="M13" s="117"/>
    </row>
    <row r="14" spans="1:13" ht="15" customHeight="1" x14ac:dyDescent="0.2">
      <c r="A14" s="1"/>
      <c r="B14" s="117"/>
      <c r="C14" s="117"/>
      <c r="D14" s="104" t="s">
        <v>130</v>
      </c>
      <c r="E14" s="103" t="s">
        <v>132</v>
      </c>
      <c r="F14" s="103" t="s">
        <v>100</v>
      </c>
      <c r="G14" s="104" t="s">
        <v>131</v>
      </c>
      <c r="H14" s="105">
        <v>4</v>
      </c>
      <c r="I14" s="103">
        <v>2025</v>
      </c>
      <c r="J14" s="117"/>
      <c r="K14" s="117"/>
      <c r="L14" s="117"/>
      <c r="M14" s="117"/>
    </row>
    <row r="15" spans="1:13" ht="15.95" customHeight="1" x14ac:dyDescent="0.2">
      <c r="A15" s="1"/>
      <c r="B15" s="117"/>
      <c r="C15" s="117"/>
      <c r="D15" s="107" t="s">
        <v>133</v>
      </c>
      <c r="E15" s="106" t="s">
        <v>134</v>
      </c>
      <c r="F15" s="106" t="s">
        <v>100</v>
      </c>
      <c r="G15" s="107" t="s">
        <v>135</v>
      </c>
      <c r="H15" s="108">
        <v>6</v>
      </c>
      <c r="I15" s="106">
        <v>2027</v>
      </c>
      <c r="J15" s="117"/>
      <c r="K15" s="117"/>
      <c r="L15" s="117"/>
      <c r="M15" s="117"/>
    </row>
    <row r="16" spans="1:13" ht="15" customHeight="1" x14ac:dyDescent="0.2">
      <c r="A16" s="1"/>
      <c r="B16" s="117"/>
      <c r="C16" s="117"/>
      <c r="D16" s="111" t="s">
        <v>137</v>
      </c>
      <c r="E16" s="106" t="s">
        <v>138</v>
      </c>
      <c r="F16" s="106" t="s">
        <v>100</v>
      </c>
      <c r="G16" s="111" t="s">
        <v>139</v>
      </c>
      <c r="H16" s="108">
        <v>6</v>
      </c>
      <c r="I16" s="106">
        <v>2026</v>
      </c>
      <c r="J16" s="117"/>
      <c r="K16" s="117"/>
      <c r="L16" s="117"/>
      <c r="M16" s="117"/>
    </row>
    <row r="17" spans="1:13" ht="16.5" customHeight="1" x14ac:dyDescent="0.2">
      <c r="A17" s="1"/>
      <c r="B17" s="117"/>
      <c r="C17" s="117"/>
      <c r="D17" s="113" t="s">
        <v>149</v>
      </c>
      <c r="E17" s="103" t="s">
        <v>148</v>
      </c>
      <c r="F17" s="103" t="s">
        <v>100</v>
      </c>
      <c r="G17" s="112" t="s">
        <v>147</v>
      </c>
      <c r="H17" s="105">
        <v>2</v>
      </c>
      <c r="I17" s="103">
        <v>2026</v>
      </c>
      <c r="J17" s="117"/>
      <c r="K17" s="117"/>
      <c r="L17" s="117"/>
      <c r="M17" s="117"/>
    </row>
    <row r="18" spans="1:13" ht="15.75" customHeight="1" x14ac:dyDescent="0.2">
      <c r="A18" s="1"/>
      <c r="B18" s="117"/>
      <c r="C18" s="117"/>
      <c r="D18" s="112" t="s">
        <v>140</v>
      </c>
      <c r="E18" s="103" t="s">
        <v>142</v>
      </c>
      <c r="F18" s="103" t="s">
        <v>100</v>
      </c>
      <c r="G18" s="112" t="s">
        <v>141</v>
      </c>
      <c r="H18" s="105">
        <v>6</v>
      </c>
      <c r="I18" s="103">
        <v>2025</v>
      </c>
      <c r="J18" s="117"/>
      <c r="K18" s="117"/>
      <c r="L18" s="117"/>
      <c r="M18" s="117"/>
    </row>
    <row r="19" spans="1:13" ht="17.25" customHeight="1" x14ac:dyDescent="0.2">
      <c r="A19" s="1"/>
      <c r="B19" s="117"/>
      <c r="C19" s="117"/>
      <c r="D19" s="111" t="s">
        <v>143</v>
      </c>
      <c r="E19" s="110" t="s">
        <v>145</v>
      </c>
      <c r="F19" s="115" t="s">
        <v>100</v>
      </c>
      <c r="G19" s="114" t="s">
        <v>144</v>
      </c>
      <c r="H19" s="110">
        <v>6</v>
      </c>
      <c r="I19" s="110">
        <v>2027</v>
      </c>
      <c r="J19" s="117"/>
      <c r="K19" s="117"/>
      <c r="L19" s="117"/>
      <c r="M19" s="117"/>
    </row>
    <row r="20" spans="1:13" ht="15.6" customHeight="1" x14ac:dyDescent="0.2">
      <c r="A20" s="1"/>
      <c r="B20" s="117"/>
      <c r="C20" s="117"/>
      <c r="D20" s="114" t="s">
        <v>146</v>
      </c>
      <c r="E20" s="109"/>
      <c r="F20" s="109"/>
      <c r="G20" s="109"/>
      <c r="H20" s="109"/>
      <c r="I20" s="109"/>
      <c r="J20" s="117"/>
      <c r="K20" s="117"/>
      <c r="L20" s="117"/>
      <c r="M20" s="117"/>
    </row>
    <row r="25" spans="1:13" ht="16.5" customHeight="1" x14ac:dyDescent="0.2"/>
    <row r="26" spans="1:13" ht="16.5" customHeight="1" x14ac:dyDescent="0.2"/>
    <row r="28" spans="1:13" ht="15" customHeight="1" x14ac:dyDescent="0.2"/>
    <row r="29" spans="1:13" ht="14.1" customHeight="1" x14ac:dyDescent="0.2"/>
    <row r="30" spans="1:13" ht="15" customHeight="1" x14ac:dyDescent="0.2"/>
    <row r="31" spans="1:13" ht="14.1" customHeight="1" x14ac:dyDescent="0.2"/>
    <row r="32" spans="1:13" ht="15" customHeight="1" x14ac:dyDescent="0.2"/>
    <row r="33" ht="14.1" customHeight="1" x14ac:dyDescent="0.2"/>
    <row r="34" ht="15" customHeight="1" x14ac:dyDescent="0.2"/>
    <row r="35" ht="15" customHeight="1" x14ac:dyDescent="0.2"/>
    <row r="36" ht="14.1" customHeight="1" x14ac:dyDescent="0.2"/>
    <row r="37" ht="15" customHeight="1" x14ac:dyDescent="0.2"/>
    <row r="38" ht="14.1" customHeight="1" x14ac:dyDescent="0.2"/>
    <row r="39" ht="15" customHeight="1" x14ac:dyDescent="0.2"/>
    <row r="40" ht="14.1" customHeight="1" x14ac:dyDescent="0.2"/>
    <row r="41" ht="15" customHeight="1" x14ac:dyDescent="0.2"/>
    <row r="42" ht="14.1" customHeight="1" x14ac:dyDescent="0.2"/>
    <row r="43" ht="15" customHeight="1" x14ac:dyDescent="0.2"/>
    <row r="44" ht="14.1" customHeight="1" x14ac:dyDescent="0.2"/>
    <row r="45" ht="15" customHeight="1" x14ac:dyDescent="0.2"/>
    <row r="46" ht="14.1" customHeight="1" x14ac:dyDescent="0.2"/>
    <row r="47" ht="15" customHeight="1" x14ac:dyDescent="0.2"/>
    <row r="48" ht="14.1" customHeight="1" x14ac:dyDescent="0.2"/>
    <row r="49" ht="15" customHeight="1" x14ac:dyDescent="0.2"/>
    <row r="50" ht="14.1" customHeight="1" x14ac:dyDescent="0.2"/>
    <row r="51" ht="15" customHeight="1" x14ac:dyDescent="0.2"/>
    <row r="52" ht="14.1" customHeight="1" x14ac:dyDescent="0.2"/>
    <row r="53" ht="15" customHeight="1" x14ac:dyDescent="0.2"/>
    <row r="54" ht="14.1" customHeight="1" x14ac:dyDescent="0.2"/>
    <row r="55" ht="15" customHeight="1" x14ac:dyDescent="0.2"/>
    <row r="56" ht="14.1" customHeight="1" x14ac:dyDescent="0.2"/>
    <row r="57" ht="15" customHeight="1" x14ac:dyDescent="0.2"/>
    <row r="58" ht="14.85" customHeight="1" x14ac:dyDescent="0.2"/>
    <row r="59" ht="19.350000000000001" customHeight="1" x14ac:dyDescent="0.2"/>
    <row r="60" ht="31.5" customHeight="1" x14ac:dyDescent="0.2"/>
    <row r="61" ht="21.75" customHeight="1" x14ac:dyDescent="0.2"/>
    <row r="62" ht="5.25" customHeight="1" x14ac:dyDescent="0.2"/>
    <row r="63" ht="14.1" customHeight="1" x14ac:dyDescent="0.2"/>
    <row r="64" ht="21" customHeight="1" x14ac:dyDescent="0.2"/>
    <row r="65" ht="33" customHeight="1" x14ac:dyDescent="0.2"/>
    <row r="66" ht="5.25" customHeight="1" x14ac:dyDescent="0.2"/>
    <row r="67" ht="16.5" customHeight="1" x14ac:dyDescent="0.2"/>
    <row r="68" ht="20.100000000000001" customHeight="1" x14ac:dyDescent="0.2"/>
    <row r="69" ht="11.1" customHeight="1" x14ac:dyDescent="0.2"/>
    <row r="70" ht="11.1" customHeight="1" x14ac:dyDescent="0.2"/>
    <row r="71" ht="11.1" customHeight="1" x14ac:dyDescent="0.2"/>
    <row r="72" ht="11.1" customHeight="1" x14ac:dyDescent="0.2"/>
    <row r="73" ht="11.1" customHeight="1" x14ac:dyDescent="0.2"/>
    <row r="74" ht="12" customHeight="1" x14ac:dyDescent="0.2"/>
    <row r="75" ht="11.1" customHeight="1" x14ac:dyDescent="0.2"/>
    <row r="76" ht="11.1" customHeight="1" x14ac:dyDescent="0.2"/>
    <row r="77" ht="11.1" customHeight="1" x14ac:dyDescent="0.2"/>
    <row r="78" ht="11.1" customHeight="1" x14ac:dyDescent="0.2"/>
    <row r="79" ht="11.1" customHeight="1" x14ac:dyDescent="0.2"/>
    <row r="80" ht="12" customHeight="1" x14ac:dyDescent="0.2"/>
    <row r="81" ht="11.1" customHeight="1" x14ac:dyDescent="0.2"/>
    <row r="82" ht="11.1" customHeight="1" x14ac:dyDescent="0.2"/>
    <row r="83" ht="11.1" customHeight="1" x14ac:dyDescent="0.2"/>
    <row r="84" ht="11.1" customHeight="1" x14ac:dyDescent="0.2"/>
    <row r="85" ht="11.1" customHeight="1" x14ac:dyDescent="0.2"/>
    <row r="86" ht="12" customHeight="1" x14ac:dyDescent="0.2"/>
    <row r="87" ht="11.1" customHeight="1" x14ac:dyDescent="0.2"/>
    <row r="88" ht="11.1" customHeight="1" x14ac:dyDescent="0.2"/>
    <row r="89" ht="11.1" customHeight="1" x14ac:dyDescent="0.2"/>
    <row r="90" ht="11.1" customHeight="1" x14ac:dyDescent="0.2"/>
    <row r="91" ht="39" customHeight="1" x14ac:dyDescent="0.2"/>
    <row r="92" ht="24" customHeight="1" x14ac:dyDescent="0.2"/>
    <row r="93" ht="26.25" customHeight="1" x14ac:dyDescent="0.2"/>
    <row r="94" ht="29.1" customHeight="1" x14ac:dyDescent="0.2"/>
    <row r="95" ht="120.6" customHeight="1" x14ac:dyDescent="0.2"/>
    <row r="96" ht="27" customHeight="1" x14ac:dyDescent="0.2"/>
    <row r="97" ht="71.099999999999994" customHeight="1" x14ac:dyDescent="0.2"/>
    <row r="98" ht="408.95" customHeight="1" x14ac:dyDescent="0.2"/>
    <row r="99" ht="365.25" customHeight="1" x14ac:dyDescent="0.2"/>
    <row r="100" ht="41.45" customHeight="1" x14ac:dyDescent="0.2"/>
    <row r="101" ht="41.85" customHeight="1" x14ac:dyDescent="0.2"/>
    <row r="102" ht="16.5"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6.5"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6.5" customHeight="1" x14ac:dyDescent="0.2"/>
    <row r="125" ht="18" customHeight="1" x14ac:dyDescent="0.2"/>
    <row r="126" ht="18" customHeight="1" x14ac:dyDescent="0.2"/>
    <row r="127" ht="19.350000000000001"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6.5" customHeight="1" x14ac:dyDescent="0.2"/>
    <row r="139" ht="51" customHeight="1" x14ac:dyDescent="0.2"/>
    <row r="140" ht="5.25" customHeight="1" x14ac:dyDescent="0.2"/>
    <row r="141" ht="33" customHeight="1" x14ac:dyDescent="0.2"/>
    <row r="142" ht="33" customHeight="1" x14ac:dyDescent="0.2"/>
    <row r="143" ht="16.5" customHeight="1" x14ac:dyDescent="0.2"/>
    <row r="144" ht="17.100000000000001" customHeight="1" x14ac:dyDescent="0.2"/>
    <row r="145" ht="16.5" customHeight="1" x14ac:dyDescent="0.2"/>
    <row r="146" ht="17.100000000000001" customHeight="1" x14ac:dyDescent="0.2"/>
    <row r="147" ht="17.100000000000001" customHeight="1" x14ac:dyDescent="0.2"/>
    <row r="148" ht="16.5" customHeight="1" x14ac:dyDescent="0.2"/>
    <row r="149" ht="17.100000000000001" customHeight="1" x14ac:dyDescent="0.2"/>
    <row r="150" ht="16.5" customHeight="1" x14ac:dyDescent="0.2"/>
    <row r="151" ht="17.100000000000001" customHeight="1" x14ac:dyDescent="0.2"/>
    <row r="152" ht="16.5" customHeight="1" x14ac:dyDescent="0.2"/>
    <row r="153" ht="17.100000000000001" customHeight="1" x14ac:dyDescent="0.2"/>
    <row r="154" ht="16.5" customHeight="1" x14ac:dyDescent="0.2"/>
    <row r="155" ht="17.100000000000001" customHeight="1" x14ac:dyDescent="0.2"/>
    <row r="156" ht="17.100000000000001" customHeight="1" x14ac:dyDescent="0.2"/>
    <row r="157" ht="16.5" customHeight="1" x14ac:dyDescent="0.2"/>
    <row r="158" ht="17.100000000000001" customHeight="1" x14ac:dyDescent="0.2"/>
    <row r="159" ht="16.5" customHeight="1" x14ac:dyDescent="0.2"/>
    <row r="160" ht="17.100000000000001" customHeight="1" x14ac:dyDescent="0.2"/>
    <row r="161" ht="16.5" customHeight="1" x14ac:dyDescent="0.2"/>
    <row r="162" ht="17.100000000000001" customHeight="1" x14ac:dyDescent="0.2"/>
    <row r="163" ht="17.100000000000001" customHeight="1" x14ac:dyDescent="0.2"/>
    <row r="164" ht="16.5" customHeight="1" x14ac:dyDescent="0.2"/>
    <row r="165" ht="17.100000000000001" customHeight="1" x14ac:dyDescent="0.2"/>
    <row r="166" ht="15.95" customHeight="1" x14ac:dyDescent="0.2"/>
    <row r="167" ht="16.5" customHeight="1" x14ac:dyDescent="0.2"/>
    <row r="168" ht="15.95" customHeight="1" x14ac:dyDescent="0.2"/>
    <row r="169" ht="17.100000000000001" customHeight="1" x14ac:dyDescent="0.2"/>
    <row r="170" ht="15.95" customHeight="1" x14ac:dyDescent="0.2"/>
    <row r="171" ht="17.100000000000001" customHeight="1" x14ac:dyDescent="0.2"/>
    <row r="172" ht="17.100000000000001" customHeight="1" x14ac:dyDescent="0.2"/>
    <row r="173" ht="15.95" customHeight="1" x14ac:dyDescent="0.2"/>
    <row r="174" ht="17.100000000000001" customHeight="1" x14ac:dyDescent="0.2"/>
    <row r="175" ht="15.95" customHeight="1" x14ac:dyDescent="0.2"/>
    <row r="176" ht="17.100000000000001" customHeight="1" x14ac:dyDescent="0.2"/>
    <row r="177" ht="15.95" customHeight="1" x14ac:dyDescent="0.2"/>
    <row r="178" ht="17.100000000000001" customHeight="1" x14ac:dyDescent="0.2"/>
    <row r="179" ht="15.95" customHeight="1" x14ac:dyDescent="0.2"/>
    <row r="180" ht="17.100000000000001" customHeight="1" x14ac:dyDescent="0.2"/>
    <row r="181" ht="17.100000000000001" customHeight="1" x14ac:dyDescent="0.2"/>
    <row r="182" ht="16.5" customHeight="1" x14ac:dyDescent="0.2"/>
    <row r="183" ht="16.5" customHeight="1" x14ac:dyDescent="0.2"/>
    <row r="184" ht="40.5" customHeight="1" x14ac:dyDescent="0.2"/>
    <row r="185" ht="81" customHeight="1" x14ac:dyDescent="0.2"/>
    <row r="186" ht="6" customHeight="1" x14ac:dyDescent="0.2"/>
    <row r="187" ht="16.5" customHeight="1" x14ac:dyDescent="0.2"/>
    <row r="188" ht="21.95"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2" customHeight="1" x14ac:dyDescent="0.2"/>
    <row r="223" ht="30.75" customHeight="1" x14ac:dyDescent="0.2"/>
    <row r="224" ht="242.45" customHeight="1" x14ac:dyDescent="0.2"/>
    <row r="225" ht="408.95" customHeight="1" x14ac:dyDescent="0.2"/>
    <row r="226" ht="91.7" customHeight="1" x14ac:dyDescent="0.2"/>
    <row r="227" ht="72" customHeight="1" x14ac:dyDescent="0.2"/>
    <row r="228" ht="16.5" customHeight="1" x14ac:dyDescent="0.2"/>
    <row r="229" ht="27.6" customHeight="1" x14ac:dyDescent="0.2"/>
    <row r="230" ht="49.5" customHeight="1" x14ac:dyDescent="0.2"/>
    <row r="231" ht="16.5" customHeight="1" x14ac:dyDescent="0.2"/>
    <row r="232" ht="14.25" customHeight="1" x14ac:dyDescent="0.2"/>
    <row r="233" ht="15.75" customHeight="1" x14ac:dyDescent="0.2"/>
    <row r="234" ht="14.25" customHeight="1" x14ac:dyDescent="0.2"/>
    <row r="235" ht="15.75" customHeight="1" x14ac:dyDescent="0.2"/>
    <row r="236" ht="14.25" customHeight="1" x14ac:dyDescent="0.2"/>
    <row r="237" ht="15.75" customHeight="1" x14ac:dyDescent="0.2"/>
    <row r="238" ht="16.5" customHeight="1" x14ac:dyDescent="0.2"/>
    <row r="239" ht="14.25" customHeight="1" x14ac:dyDescent="0.2"/>
    <row r="240" ht="15.75" customHeight="1" x14ac:dyDescent="0.2"/>
    <row r="241" ht="14.25" customHeight="1" x14ac:dyDescent="0.2"/>
    <row r="242" ht="15.75" customHeight="1" x14ac:dyDescent="0.2"/>
    <row r="243" ht="14.25" customHeight="1" x14ac:dyDescent="0.2"/>
    <row r="244" ht="15.75" customHeight="1" x14ac:dyDescent="0.2"/>
    <row r="245" ht="16.5" customHeight="1" x14ac:dyDescent="0.2"/>
    <row r="246" ht="15.75" customHeight="1" x14ac:dyDescent="0.2"/>
    <row r="247" ht="14.25" customHeight="1" x14ac:dyDescent="0.2"/>
    <row r="248" ht="15.75" customHeight="1" x14ac:dyDescent="0.2"/>
    <row r="249" ht="14.25" customHeight="1" x14ac:dyDescent="0.2"/>
    <row r="250" ht="15.75" customHeight="1" x14ac:dyDescent="0.2"/>
    <row r="251" ht="14.25" customHeight="1" x14ac:dyDescent="0.2"/>
    <row r="252" ht="16.5" customHeight="1" x14ac:dyDescent="0.2"/>
    <row r="253" ht="14.25" customHeight="1" x14ac:dyDescent="0.2"/>
    <row r="254" ht="15.75" customHeight="1" x14ac:dyDescent="0.2"/>
    <row r="255" ht="14.25" customHeight="1" x14ac:dyDescent="0.2"/>
    <row r="256" ht="15.75" customHeight="1" x14ac:dyDescent="0.2"/>
    <row r="257" ht="14.25" customHeight="1" x14ac:dyDescent="0.2"/>
    <row r="258" ht="15.75" customHeight="1" x14ac:dyDescent="0.2"/>
    <row r="259" ht="16.5" customHeight="1" x14ac:dyDescent="0.2"/>
    <row r="260" ht="15.75" customHeight="1" x14ac:dyDescent="0.2"/>
    <row r="261" ht="14.25" customHeight="1" x14ac:dyDescent="0.2"/>
    <row r="262" ht="15.75" customHeight="1" x14ac:dyDescent="0.2"/>
    <row r="263" ht="15.75" customHeight="1" x14ac:dyDescent="0.2"/>
    <row r="264" ht="14.25" customHeight="1" x14ac:dyDescent="0.2"/>
    <row r="265" ht="15.75" customHeight="1" x14ac:dyDescent="0.2"/>
    <row r="266" ht="15.75" customHeight="1" x14ac:dyDescent="0.2"/>
    <row r="267" ht="39.200000000000003" customHeight="1" x14ac:dyDescent="0.2"/>
    <row r="268" ht="27.95" customHeight="1" x14ac:dyDescent="0.2"/>
    <row r="269" ht="21.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 customHeight="1" x14ac:dyDescent="0.2"/>
    <row r="289" ht="21.95" customHeight="1" x14ac:dyDescent="0.2"/>
    <row r="290" ht="21.95" customHeight="1" x14ac:dyDescent="0.2"/>
    <row r="291" ht="21.95" customHeight="1" x14ac:dyDescent="0.2"/>
    <row r="292" ht="48" customHeight="1" x14ac:dyDescent="0.2"/>
  </sheetData>
  <mergeCells count="39">
    <mergeCell ref="D1:I1"/>
    <mergeCell ref="B18:C18"/>
    <mergeCell ref="J18:M18"/>
    <mergeCell ref="B19:C19"/>
    <mergeCell ref="J19:M19"/>
    <mergeCell ref="B13:C13"/>
    <mergeCell ref="J13:M13"/>
    <mergeCell ref="B14:C14"/>
    <mergeCell ref="J14:M14"/>
    <mergeCell ref="B15:C15"/>
    <mergeCell ref="J15:M15"/>
    <mergeCell ref="B10:C10"/>
    <mergeCell ref="J10:M10"/>
    <mergeCell ref="B11:C11"/>
    <mergeCell ref="J11:M11"/>
    <mergeCell ref="B12:C12"/>
    <mergeCell ref="B20:C20"/>
    <mergeCell ref="J20:M20"/>
    <mergeCell ref="B16:C16"/>
    <mergeCell ref="J16:M16"/>
    <mergeCell ref="B17:C17"/>
    <mergeCell ref="J17:M17"/>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L26" sqref="L26"/>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25" t="s">
        <v>6</v>
      </c>
      <c r="B1" s="125"/>
      <c r="C1" s="125"/>
      <c r="D1" s="125"/>
      <c r="E1" s="125"/>
      <c r="F1" s="125"/>
      <c r="G1" s="125"/>
      <c r="H1" s="125"/>
      <c r="I1" s="125"/>
      <c r="J1" s="20"/>
      <c r="K1" s="20"/>
      <c r="L1" s="20"/>
      <c r="M1" s="20"/>
    </row>
    <row r="2" spans="1:13" ht="85.5" customHeight="1" x14ac:dyDescent="0.2">
      <c r="A2" s="126" t="s">
        <v>93</v>
      </c>
      <c r="B2" s="127"/>
      <c r="C2" s="127"/>
      <c r="D2" s="127"/>
      <c r="E2" s="127"/>
      <c r="F2" s="127"/>
      <c r="G2" s="127"/>
      <c r="H2" s="127"/>
      <c r="I2" s="127"/>
      <c r="J2" s="7"/>
      <c r="K2" s="7"/>
      <c r="L2" s="7"/>
      <c r="M2" s="7"/>
    </row>
    <row r="3" spans="1:13" ht="30.95" customHeight="1" x14ac:dyDescent="0.2">
      <c r="A3" s="65"/>
      <c r="B3" s="66"/>
      <c r="C3" s="128" t="s">
        <v>7</v>
      </c>
      <c r="D3" s="129"/>
      <c r="E3" s="130"/>
      <c r="F3" s="136" t="s">
        <v>8</v>
      </c>
      <c r="G3" s="137"/>
      <c r="H3" s="138"/>
      <c r="I3" s="67"/>
      <c r="J3" s="32"/>
      <c r="K3" s="27"/>
      <c r="L3" s="27"/>
      <c r="M3" s="27"/>
    </row>
    <row r="4" spans="1:13" ht="17.25" customHeight="1" x14ac:dyDescent="0.2">
      <c r="A4" s="68"/>
      <c r="B4" s="69"/>
      <c r="C4" s="133">
        <v>46387</v>
      </c>
      <c r="D4" s="134"/>
      <c r="E4" s="135"/>
      <c r="F4" s="139">
        <v>46022</v>
      </c>
      <c r="G4" s="140"/>
      <c r="H4" s="141"/>
      <c r="I4" s="67"/>
      <c r="J4" s="33"/>
      <c r="K4" s="19"/>
      <c r="L4" s="19"/>
      <c r="M4" s="19"/>
    </row>
    <row r="5" spans="1:13" ht="14.45" customHeight="1" x14ac:dyDescent="0.2">
      <c r="A5" s="70"/>
      <c r="B5" s="71"/>
      <c r="C5" s="70"/>
      <c r="D5" s="131" t="s">
        <v>9</v>
      </c>
      <c r="E5" s="132"/>
      <c r="F5" s="70"/>
      <c r="G5" s="131" t="s">
        <v>9</v>
      </c>
      <c r="H5" s="132"/>
      <c r="I5" s="67"/>
      <c r="J5" s="33"/>
      <c r="K5" s="19"/>
      <c r="L5" s="19"/>
      <c r="M5" s="19"/>
    </row>
    <row r="6" spans="1:13" ht="30.6" customHeight="1" x14ac:dyDescent="0.25">
      <c r="A6" s="72" t="s">
        <v>10</v>
      </c>
      <c r="B6" s="73" t="s">
        <v>92</v>
      </c>
      <c r="C6" s="74" t="s">
        <v>11</v>
      </c>
      <c r="D6" s="74" t="s">
        <v>12</v>
      </c>
      <c r="E6" s="74" t="s">
        <v>13</v>
      </c>
      <c r="F6" s="74" t="s">
        <v>11</v>
      </c>
      <c r="G6" s="74" t="s">
        <v>12</v>
      </c>
      <c r="H6" s="74" t="s">
        <v>13</v>
      </c>
      <c r="I6" s="75" t="s">
        <v>14</v>
      </c>
      <c r="J6" s="34"/>
      <c r="K6" s="7"/>
      <c r="L6" s="7"/>
      <c r="M6" s="7"/>
    </row>
    <row r="7" spans="1:13" x14ac:dyDescent="0.2">
      <c r="A7" s="57" t="s">
        <v>150</v>
      </c>
      <c r="B7" s="58"/>
      <c r="C7" s="59">
        <v>1</v>
      </c>
      <c r="D7" s="60">
        <v>91980</v>
      </c>
      <c r="E7" s="60">
        <v>14717</v>
      </c>
      <c r="F7" s="59">
        <v>1</v>
      </c>
      <c r="G7" s="60">
        <v>91980</v>
      </c>
      <c r="H7" s="60">
        <v>14717</v>
      </c>
      <c r="I7" s="61" t="s">
        <v>205</v>
      </c>
      <c r="J7" s="33"/>
      <c r="K7" s="19"/>
      <c r="L7" s="19"/>
      <c r="M7" s="19"/>
    </row>
    <row r="8" spans="1:13" x14ac:dyDescent="0.2">
      <c r="A8" s="57" t="s">
        <v>151</v>
      </c>
      <c r="B8" s="62"/>
      <c r="C8" s="59">
        <v>1</v>
      </c>
      <c r="D8" s="60">
        <v>70578</v>
      </c>
      <c r="E8" s="60">
        <v>11292</v>
      </c>
      <c r="F8" s="59">
        <v>1</v>
      </c>
      <c r="G8" s="60">
        <v>70578</v>
      </c>
      <c r="H8" s="60">
        <v>11292</v>
      </c>
      <c r="I8" s="61" t="s">
        <v>205</v>
      </c>
      <c r="J8" s="33"/>
      <c r="K8" s="19"/>
      <c r="L8" s="19"/>
      <c r="M8" s="19"/>
    </row>
    <row r="9" spans="1:13" x14ac:dyDescent="0.2">
      <c r="A9" s="57" t="s">
        <v>152</v>
      </c>
      <c r="B9" s="62"/>
      <c r="C9" s="59">
        <v>1</v>
      </c>
      <c r="D9" s="60">
        <v>80000</v>
      </c>
      <c r="E9" s="60">
        <v>12800</v>
      </c>
      <c r="F9" s="59">
        <v>1</v>
      </c>
      <c r="G9" s="60">
        <v>80000</v>
      </c>
      <c r="H9" s="60">
        <v>12800</v>
      </c>
      <c r="I9" s="61" t="s">
        <v>205</v>
      </c>
      <c r="J9" s="33"/>
      <c r="K9" s="19"/>
      <c r="L9" s="19"/>
      <c r="M9" s="19"/>
    </row>
    <row r="10" spans="1:13" x14ac:dyDescent="0.2">
      <c r="A10" s="57" t="s">
        <v>153</v>
      </c>
      <c r="B10" s="62"/>
      <c r="C10" s="59">
        <v>1</v>
      </c>
      <c r="D10" s="60">
        <v>24186</v>
      </c>
      <c r="E10" s="60">
        <v>3870</v>
      </c>
      <c r="F10" s="59">
        <v>1</v>
      </c>
      <c r="G10" s="60">
        <v>24186</v>
      </c>
      <c r="H10" s="60">
        <v>3870</v>
      </c>
      <c r="I10" s="61" t="s">
        <v>205</v>
      </c>
      <c r="J10" s="33"/>
      <c r="K10" s="19"/>
      <c r="L10" s="19"/>
      <c r="M10" s="19"/>
    </row>
    <row r="11" spans="1:13" x14ac:dyDescent="0.2">
      <c r="A11" s="57" t="s">
        <v>154</v>
      </c>
      <c r="B11" s="62" t="s">
        <v>146</v>
      </c>
      <c r="C11" s="59">
        <v>1</v>
      </c>
      <c r="D11" s="60">
        <v>39569</v>
      </c>
      <c r="E11" s="60">
        <v>6331</v>
      </c>
      <c r="F11" s="59">
        <v>1</v>
      </c>
      <c r="G11" s="60">
        <v>39569</v>
      </c>
      <c r="H11" s="60">
        <v>6331</v>
      </c>
      <c r="I11" s="61" t="s">
        <v>206</v>
      </c>
      <c r="J11" s="33"/>
      <c r="K11" s="19"/>
      <c r="L11" s="19"/>
      <c r="M11" s="19"/>
    </row>
    <row r="12" spans="1:13" x14ac:dyDescent="0.2">
      <c r="A12" s="57" t="s">
        <v>155</v>
      </c>
      <c r="B12" s="62"/>
      <c r="C12" s="59">
        <v>1</v>
      </c>
      <c r="D12" s="60">
        <v>42915</v>
      </c>
      <c r="E12" s="60">
        <v>6867</v>
      </c>
      <c r="F12" s="59">
        <v>1</v>
      </c>
      <c r="G12" s="60">
        <v>42915</v>
      </c>
      <c r="H12" s="60">
        <v>6867</v>
      </c>
      <c r="I12" s="61" t="s">
        <v>206</v>
      </c>
      <c r="J12" s="33"/>
      <c r="K12" s="19"/>
      <c r="L12" s="19"/>
      <c r="M12" s="19"/>
    </row>
    <row r="13" spans="1:13" x14ac:dyDescent="0.2">
      <c r="A13" s="57" t="s">
        <v>156</v>
      </c>
      <c r="B13" s="62" t="s">
        <v>161</v>
      </c>
      <c r="C13" s="59">
        <v>1</v>
      </c>
      <c r="D13" s="60">
        <v>56228</v>
      </c>
      <c r="E13" s="60">
        <v>8996</v>
      </c>
      <c r="F13" s="59">
        <v>1</v>
      </c>
      <c r="G13" s="60">
        <v>56228</v>
      </c>
      <c r="H13" s="60">
        <v>8996</v>
      </c>
      <c r="I13" s="61" t="s">
        <v>207</v>
      </c>
      <c r="J13" s="33"/>
      <c r="K13" s="19"/>
      <c r="L13" s="19"/>
      <c r="M13" s="19"/>
    </row>
    <row r="14" spans="1:13" x14ac:dyDescent="0.2">
      <c r="A14" s="57" t="s">
        <v>157</v>
      </c>
      <c r="B14" s="58" t="s">
        <v>161</v>
      </c>
      <c r="C14" s="59">
        <v>1</v>
      </c>
      <c r="D14" s="60">
        <v>47258</v>
      </c>
      <c r="E14" s="60">
        <v>7561</v>
      </c>
      <c r="F14" s="59">
        <v>1</v>
      </c>
      <c r="G14" s="60">
        <v>47258</v>
      </c>
      <c r="H14" s="60">
        <v>7561</v>
      </c>
      <c r="I14" s="61" t="s">
        <v>207</v>
      </c>
      <c r="J14" s="33"/>
      <c r="K14" s="19"/>
      <c r="L14" s="19"/>
      <c r="M14" s="19"/>
    </row>
    <row r="15" spans="1:13" x14ac:dyDescent="0.2">
      <c r="A15" s="57" t="s">
        <v>157</v>
      </c>
      <c r="B15" s="62" t="s">
        <v>161</v>
      </c>
      <c r="C15" s="59">
        <v>1</v>
      </c>
      <c r="D15" s="60">
        <v>47258</v>
      </c>
      <c r="E15" s="60">
        <v>7561</v>
      </c>
      <c r="F15" s="59">
        <v>1</v>
      </c>
      <c r="G15" s="60">
        <v>47258</v>
      </c>
      <c r="H15" s="60">
        <v>7561</v>
      </c>
      <c r="I15" s="61" t="s">
        <v>207</v>
      </c>
      <c r="J15" s="33"/>
      <c r="K15" s="19"/>
      <c r="L15" s="19"/>
      <c r="M15" s="19"/>
    </row>
    <row r="16" spans="1:13" x14ac:dyDescent="0.2">
      <c r="A16" s="57" t="s">
        <v>157</v>
      </c>
      <c r="B16" s="62" t="s">
        <v>161</v>
      </c>
      <c r="C16" s="59">
        <v>1</v>
      </c>
      <c r="D16" s="60">
        <v>47258</v>
      </c>
      <c r="E16" s="60">
        <v>7561</v>
      </c>
      <c r="F16" s="59">
        <v>1</v>
      </c>
      <c r="G16" s="60">
        <v>47258</v>
      </c>
      <c r="H16" s="60">
        <v>7561</v>
      </c>
      <c r="I16" s="61" t="s">
        <v>207</v>
      </c>
      <c r="J16" s="33"/>
      <c r="K16" s="19"/>
      <c r="L16" s="19"/>
      <c r="M16" s="19"/>
    </row>
    <row r="17" spans="1:13" x14ac:dyDescent="0.2">
      <c r="A17" s="57" t="s">
        <v>158</v>
      </c>
      <c r="B17" s="62" t="s">
        <v>161</v>
      </c>
      <c r="C17" s="59">
        <v>0.5</v>
      </c>
      <c r="D17" s="60">
        <v>23629</v>
      </c>
      <c r="E17" s="60">
        <v>3780</v>
      </c>
      <c r="F17" s="59">
        <v>0.5</v>
      </c>
      <c r="G17" s="60">
        <v>23629</v>
      </c>
      <c r="H17" s="60">
        <v>3780</v>
      </c>
      <c r="I17" s="61" t="s">
        <v>207</v>
      </c>
      <c r="J17" s="33"/>
      <c r="K17" s="19"/>
      <c r="L17" s="19"/>
      <c r="M17" s="19"/>
    </row>
    <row r="18" spans="1:13" x14ac:dyDescent="0.2">
      <c r="A18" s="57" t="s">
        <v>158</v>
      </c>
      <c r="B18" s="62" t="s">
        <v>161</v>
      </c>
      <c r="C18" s="59">
        <v>0.5</v>
      </c>
      <c r="D18" s="60">
        <v>23629</v>
      </c>
      <c r="E18" s="60">
        <v>3780</v>
      </c>
      <c r="F18" s="59">
        <v>0.5</v>
      </c>
      <c r="G18" s="60">
        <v>23629</v>
      </c>
      <c r="H18" s="60">
        <v>3780</v>
      </c>
      <c r="I18" s="61" t="s">
        <v>207</v>
      </c>
      <c r="J18" s="33"/>
      <c r="K18" s="19"/>
      <c r="L18" s="19"/>
      <c r="M18" s="19"/>
    </row>
    <row r="19" spans="1:13" x14ac:dyDescent="0.2">
      <c r="A19" s="57" t="s">
        <v>159</v>
      </c>
      <c r="B19" s="62" t="s">
        <v>161</v>
      </c>
      <c r="C19" s="59">
        <v>1</v>
      </c>
      <c r="D19" s="60">
        <v>36173</v>
      </c>
      <c r="E19" s="60">
        <v>5788</v>
      </c>
      <c r="F19" s="59">
        <v>1</v>
      </c>
      <c r="G19" s="60">
        <v>36173</v>
      </c>
      <c r="H19" s="60">
        <v>5788</v>
      </c>
      <c r="I19" s="61" t="s">
        <v>207</v>
      </c>
      <c r="J19" s="33"/>
      <c r="K19" s="19"/>
      <c r="L19" s="19"/>
      <c r="M19" s="19"/>
    </row>
    <row r="20" spans="1:13" x14ac:dyDescent="0.2">
      <c r="A20" s="57" t="s">
        <v>160</v>
      </c>
      <c r="B20" s="62" t="s">
        <v>161</v>
      </c>
      <c r="C20" s="59">
        <v>0.5</v>
      </c>
      <c r="D20" s="60">
        <v>18087</v>
      </c>
      <c r="E20" s="60">
        <v>3780</v>
      </c>
      <c r="F20" s="59">
        <v>0.5</v>
      </c>
      <c r="G20" s="60">
        <v>18087</v>
      </c>
      <c r="H20" s="60">
        <v>3780</v>
      </c>
      <c r="I20" s="61" t="s">
        <v>207</v>
      </c>
      <c r="J20" s="33"/>
      <c r="K20" s="19"/>
      <c r="L20" s="19"/>
      <c r="M20" s="19"/>
    </row>
    <row r="21" spans="1:13" x14ac:dyDescent="0.2">
      <c r="A21" s="57" t="s">
        <v>160</v>
      </c>
      <c r="B21" s="62" t="s">
        <v>161</v>
      </c>
      <c r="C21" s="59">
        <v>0.5</v>
      </c>
      <c r="D21" s="60">
        <v>18087</v>
      </c>
      <c r="E21" s="60">
        <v>3780</v>
      </c>
      <c r="F21" s="59">
        <v>0.5</v>
      </c>
      <c r="G21" s="60">
        <v>18087</v>
      </c>
      <c r="H21" s="60">
        <v>3780</v>
      </c>
      <c r="I21" s="61" t="s">
        <v>207</v>
      </c>
      <c r="J21" s="33"/>
      <c r="K21" s="19"/>
      <c r="L21" s="19"/>
      <c r="M21" s="19"/>
    </row>
    <row r="22" spans="1:13" x14ac:dyDescent="0.2">
      <c r="A22" s="57"/>
      <c r="B22" s="62"/>
      <c r="C22" s="59"/>
      <c r="D22" s="60"/>
      <c r="E22" s="60"/>
      <c r="F22" s="59"/>
      <c r="G22" s="60"/>
      <c r="H22" s="60"/>
      <c r="I22" s="61"/>
      <c r="J22" s="33"/>
      <c r="K22" s="19"/>
      <c r="L22" s="19"/>
      <c r="M22" s="19"/>
    </row>
    <row r="23" spans="1:13" x14ac:dyDescent="0.2">
      <c r="A23" s="57"/>
      <c r="B23" s="62"/>
      <c r="C23" s="59"/>
      <c r="D23" s="60"/>
      <c r="E23" s="60"/>
      <c r="F23" s="59"/>
      <c r="G23" s="60"/>
      <c r="H23" s="60"/>
      <c r="I23" s="61"/>
      <c r="J23" s="33"/>
      <c r="K23" s="19"/>
      <c r="L23" s="19"/>
      <c r="M23" s="19"/>
    </row>
    <row r="24" spans="1:13" x14ac:dyDescent="0.2">
      <c r="A24" s="57"/>
      <c r="B24" s="62"/>
      <c r="C24" s="59"/>
      <c r="D24" s="60"/>
      <c r="E24" s="60"/>
      <c r="F24" s="59"/>
      <c r="G24" s="60"/>
      <c r="H24" s="60"/>
      <c r="I24" s="61"/>
      <c r="J24" s="33"/>
      <c r="K24" s="19"/>
      <c r="L24" s="19"/>
      <c r="M24" s="19"/>
    </row>
    <row r="25" spans="1:13" x14ac:dyDescent="0.2">
      <c r="A25" s="63"/>
      <c r="B25" s="62"/>
      <c r="C25" s="64"/>
      <c r="D25" s="64"/>
      <c r="E25" s="64"/>
      <c r="F25" s="64"/>
      <c r="G25" s="64"/>
      <c r="H25" s="64"/>
      <c r="I25" s="64"/>
      <c r="J25" s="33"/>
      <c r="K25" s="19"/>
      <c r="L25" s="19"/>
      <c r="M25" s="19"/>
    </row>
    <row r="26" spans="1:13" x14ac:dyDescent="0.2">
      <c r="A26" s="63"/>
      <c r="B26" s="62"/>
      <c r="C26" s="64"/>
      <c r="D26" s="64"/>
      <c r="E26" s="64"/>
      <c r="F26" s="64"/>
      <c r="G26" s="64"/>
      <c r="H26" s="64"/>
      <c r="I26" s="64"/>
      <c r="J26" s="33"/>
      <c r="K26" s="19"/>
      <c r="L26" s="19"/>
      <c r="M26" s="19"/>
    </row>
    <row r="27" spans="1:13" x14ac:dyDescent="0.2">
      <c r="A27" s="63"/>
      <c r="B27" s="62"/>
      <c r="C27" s="64"/>
      <c r="D27" s="64"/>
      <c r="E27" s="64"/>
      <c r="F27" s="64"/>
      <c r="G27" s="64"/>
      <c r="H27" s="64"/>
      <c r="I27" s="64"/>
      <c r="J27" s="33"/>
      <c r="K27" s="19"/>
      <c r="L27" s="19"/>
      <c r="M27" s="19"/>
    </row>
    <row r="28" spans="1:13" x14ac:dyDescent="0.2">
      <c r="A28" s="63"/>
      <c r="B28" s="62"/>
      <c r="C28" s="64"/>
      <c r="D28" s="64"/>
      <c r="E28" s="64"/>
      <c r="F28" s="64"/>
      <c r="G28" s="64"/>
      <c r="H28" s="64"/>
      <c r="I28" s="64"/>
      <c r="J28" s="33"/>
      <c r="K28" s="19"/>
      <c r="L28" s="19"/>
      <c r="M28" s="19"/>
    </row>
    <row r="29" spans="1:13" x14ac:dyDescent="0.2">
      <c r="A29" s="63"/>
      <c r="B29" s="62"/>
      <c r="C29" s="64"/>
      <c r="D29" s="64"/>
      <c r="E29" s="64"/>
      <c r="F29" s="64"/>
      <c r="G29" s="64"/>
      <c r="H29" s="64"/>
      <c r="I29" s="64"/>
      <c r="J29" s="33"/>
      <c r="K29" s="19"/>
      <c r="L29" s="19"/>
      <c r="M29" s="19"/>
    </row>
    <row r="30" spans="1:13" x14ac:dyDescent="0.2">
      <c r="A30" s="63"/>
      <c r="B30" s="62"/>
      <c r="C30" s="64"/>
      <c r="D30" s="64"/>
      <c r="E30" s="64"/>
      <c r="F30" s="64"/>
      <c r="G30" s="64"/>
      <c r="H30" s="64"/>
      <c r="I30" s="64"/>
      <c r="J30" s="33"/>
      <c r="K30" s="19"/>
      <c r="L30" s="19"/>
      <c r="M30" s="19"/>
    </row>
    <row r="31" spans="1:13" x14ac:dyDescent="0.2">
      <c r="A31" s="63"/>
      <c r="B31" s="62"/>
      <c r="C31" s="64"/>
      <c r="D31" s="64"/>
      <c r="E31" s="64"/>
      <c r="F31" s="64"/>
      <c r="G31" s="64"/>
      <c r="H31" s="64"/>
      <c r="I31" s="64"/>
      <c r="J31" s="33"/>
      <c r="K31" s="19"/>
      <c r="L31" s="19"/>
      <c r="M31" s="19"/>
    </row>
    <row r="32" spans="1:13" x14ac:dyDescent="0.2">
      <c r="A32" s="63"/>
      <c r="B32" s="62"/>
      <c r="C32" s="64"/>
      <c r="D32" s="64"/>
      <c r="E32" s="64"/>
      <c r="F32" s="64"/>
      <c r="G32" s="64"/>
      <c r="H32" s="64"/>
      <c r="I32" s="64"/>
      <c r="J32" s="33"/>
      <c r="K32" s="19"/>
      <c r="L32" s="19"/>
      <c r="M32" s="19"/>
    </row>
    <row r="33" spans="1:13" x14ac:dyDescent="0.2">
      <c r="A33" s="63"/>
      <c r="B33" s="62"/>
      <c r="C33" s="64"/>
      <c r="D33" s="64"/>
      <c r="E33" s="64"/>
      <c r="F33" s="64"/>
      <c r="G33" s="64"/>
      <c r="H33" s="64"/>
      <c r="I33" s="64"/>
      <c r="J33" s="33"/>
      <c r="K33" s="19"/>
      <c r="L33" s="19"/>
      <c r="M33" s="19"/>
    </row>
    <row r="34" spans="1:13" x14ac:dyDescent="0.2">
      <c r="A34" s="63"/>
      <c r="B34" s="62"/>
      <c r="C34" s="64"/>
      <c r="D34" s="64"/>
      <c r="E34" s="64"/>
      <c r="F34" s="64"/>
      <c r="G34" s="64"/>
      <c r="H34" s="64"/>
      <c r="I34" s="64"/>
      <c r="J34" s="33"/>
      <c r="K34" s="19"/>
      <c r="L34" s="19"/>
      <c r="M34" s="19"/>
    </row>
    <row r="35" spans="1:13" x14ac:dyDescent="0.2">
      <c r="A35" s="63"/>
      <c r="B35" s="62"/>
      <c r="C35" s="64"/>
      <c r="D35" s="64"/>
      <c r="E35" s="64"/>
      <c r="F35" s="64"/>
      <c r="G35" s="64"/>
      <c r="H35" s="64"/>
      <c r="I35" s="64"/>
      <c r="J35" s="33"/>
      <c r="K35" s="19"/>
      <c r="L35" s="19"/>
      <c r="M35" s="19"/>
    </row>
    <row r="36" spans="1:13" x14ac:dyDescent="0.2">
      <c r="A36" s="63"/>
      <c r="B36" s="62"/>
      <c r="C36" s="64"/>
      <c r="D36" s="64"/>
      <c r="E36" s="64"/>
      <c r="F36" s="64"/>
      <c r="G36" s="64"/>
      <c r="H36" s="64"/>
      <c r="I36" s="64"/>
      <c r="J36" s="33"/>
      <c r="K36" s="19"/>
      <c r="L36" s="19"/>
      <c r="M36" s="19"/>
    </row>
    <row r="37" spans="1:13" x14ac:dyDescent="0.2">
      <c r="A37" s="29"/>
      <c r="B37" s="55">
        <f>COUNTIF(B7:B36, "X")</f>
        <v>9</v>
      </c>
      <c r="C37" s="56">
        <f>SUM(C7:C36)</f>
        <v>13</v>
      </c>
      <c r="D37" s="56">
        <f t="shared" ref="D37:E37" si="0">SUM(D7:D36)</f>
        <v>666835</v>
      </c>
      <c r="E37" s="56">
        <f t="shared" si="0"/>
        <v>108464</v>
      </c>
      <c r="F37" s="56">
        <f>SUM(F7:F36)</f>
        <v>13</v>
      </c>
      <c r="G37" s="56">
        <f>SUM(G7:G36)</f>
        <v>666835</v>
      </c>
      <c r="H37" s="56">
        <f>SUM(H7:H36)</f>
        <v>108464</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9" t="s">
        <v>208</v>
      </c>
      <c r="B39" s="120"/>
      <c r="C39" s="120"/>
      <c r="D39" s="120"/>
      <c r="E39" s="120"/>
      <c r="F39" s="120"/>
      <c r="G39" s="120"/>
      <c r="H39" s="120"/>
      <c r="I39" s="121"/>
      <c r="J39" s="32"/>
      <c r="K39" s="27"/>
      <c r="L39" s="27"/>
      <c r="M39" s="27"/>
    </row>
    <row r="40" spans="1:13" ht="85.5" customHeight="1" x14ac:dyDescent="0.2">
      <c r="A40" s="122"/>
      <c r="B40" s="123"/>
      <c r="C40" s="123"/>
      <c r="D40" s="123"/>
      <c r="E40" s="123"/>
      <c r="F40" s="123"/>
      <c r="G40" s="123"/>
      <c r="H40" s="123"/>
      <c r="I40" s="124"/>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25" right="0.25" top="0.75" bottom="0.7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1" workbookViewId="0">
      <selection activeCell="A30" sqref="A30:G30"/>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42" t="s">
        <v>16</v>
      </c>
      <c r="B1" s="142"/>
      <c r="C1" s="142"/>
      <c r="D1" s="142"/>
      <c r="E1" s="142"/>
      <c r="F1" s="142"/>
      <c r="G1" s="3"/>
    </row>
    <row r="2" spans="1:7" ht="18.95" customHeight="1" x14ac:dyDescent="0.2">
      <c r="A2" s="143" t="s">
        <v>17</v>
      </c>
      <c r="B2" s="143"/>
      <c r="C2" s="143"/>
      <c r="D2" s="143"/>
      <c r="E2" s="143"/>
      <c r="F2" s="143"/>
      <c r="G2" s="143"/>
    </row>
    <row r="3" spans="1:7" ht="39" x14ac:dyDescent="0.2">
      <c r="A3" s="40" t="s">
        <v>18</v>
      </c>
      <c r="B3" s="41" t="s">
        <v>19</v>
      </c>
      <c r="C3" s="41" t="s">
        <v>20</v>
      </c>
      <c r="D3" s="43" t="s">
        <v>95</v>
      </c>
      <c r="E3" s="43" t="s">
        <v>96</v>
      </c>
      <c r="F3" s="44" t="s">
        <v>21</v>
      </c>
      <c r="G3" s="42" t="s">
        <v>94</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77" t="s">
        <v>163</v>
      </c>
      <c r="B6" s="77" t="s">
        <v>164</v>
      </c>
      <c r="C6" s="78">
        <v>377</v>
      </c>
      <c r="D6" s="77" t="s">
        <v>165</v>
      </c>
      <c r="E6" s="77" t="s">
        <v>166</v>
      </c>
      <c r="F6" s="78">
        <v>377</v>
      </c>
      <c r="G6" s="79">
        <v>124</v>
      </c>
    </row>
    <row r="7" spans="1:7" ht="12.95" customHeight="1" x14ac:dyDescent="0.2">
      <c r="A7" s="77" t="s">
        <v>167</v>
      </c>
      <c r="B7" s="77" t="s">
        <v>168</v>
      </c>
      <c r="C7" s="78">
        <v>28</v>
      </c>
      <c r="D7" s="77" t="s">
        <v>165</v>
      </c>
      <c r="E7" s="77" t="s">
        <v>166</v>
      </c>
      <c r="F7" s="78">
        <v>28</v>
      </c>
      <c r="G7" s="79">
        <v>10</v>
      </c>
    </row>
    <row r="8" spans="1:7" ht="12.95" customHeight="1" x14ac:dyDescent="0.2">
      <c r="A8" s="77" t="s">
        <v>170</v>
      </c>
      <c r="B8" s="77" t="s">
        <v>171</v>
      </c>
      <c r="C8" s="78">
        <v>34</v>
      </c>
      <c r="D8" s="77" t="s">
        <v>165</v>
      </c>
      <c r="E8" s="77" t="s">
        <v>169</v>
      </c>
      <c r="F8" s="78">
        <v>34</v>
      </c>
      <c r="G8" s="79">
        <v>12</v>
      </c>
    </row>
    <row r="9" spans="1:7" ht="12.95" customHeight="1" x14ac:dyDescent="0.2">
      <c r="A9" s="77" t="s">
        <v>172</v>
      </c>
      <c r="B9" s="77" t="s">
        <v>173</v>
      </c>
      <c r="C9" s="78">
        <v>439</v>
      </c>
      <c r="D9" s="77" t="s">
        <v>165</v>
      </c>
      <c r="E9" s="77" t="s">
        <v>169</v>
      </c>
      <c r="F9" s="78">
        <v>439</v>
      </c>
      <c r="G9" s="79">
        <v>145</v>
      </c>
    </row>
    <row r="10" spans="1:7" ht="12.95" customHeight="1" x14ac:dyDescent="0.2">
      <c r="A10" s="77" t="s">
        <v>175</v>
      </c>
      <c r="B10" s="77" t="s">
        <v>173</v>
      </c>
      <c r="C10" s="78">
        <v>439</v>
      </c>
      <c r="D10" s="77" t="s">
        <v>165</v>
      </c>
      <c r="E10" s="77" t="s">
        <v>169</v>
      </c>
      <c r="F10" s="78">
        <v>439</v>
      </c>
      <c r="G10" s="79">
        <v>145</v>
      </c>
    </row>
    <row r="11" spans="1:7" ht="12.95" customHeight="1" x14ac:dyDescent="0.2">
      <c r="A11" s="77" t="s">
        <v>176</v>
      </c>
      <c r="B11" s="77" t="s">
        <v>173</v>
      </c>
      <c r="C11" s="78">
        <v>439</v>
      </c>
      <c r="D11" s="77" t="s">
        <v>165</v>
      </c>
      <c r="E11" s="77" t="s">
        <v>169</v>
      </c>
      <c r="F11" s="78">
        <v>439</v>
      </c>
      <c r="G11" s="79">
        <v>145</v>
      </c>
    </row>
    <row r="12" spans="1:7" ht="12.95" customHeight="1" x14ac:dyDescent="0.2">
      <c r="A12" s="77" t="s">
        <v>177</v>
      </c>
      <c r="B12" s="77" t="s">
        <v>164</v>
      </c>
      <c r="C12" s="78">
        <v>377</v>
      </c>
      <c r="D12" s="77" t="s">
        <v>165</v>
      </c>
      <c r="E12" s="77" t="s">
        <v>169</v>
      </c>
      <c r="F12" s="78">
        <v>377</v>
      </c>
      <c r="G12" s="79">
        <v>124</v>
      </c>
    </row>
    <row r="13" spans="1:7" ht="12.95" customHeight="1" x14ac:dyDescent="0.2">
      <c r="A13" s="77" t="s">
        <v>178</v>
      </c>
      <c r="B13" s="77" t="s">
        <v>164</v>
      </c>
      <c r="C13" s="78">
        <v>377</v>
      </c>
      <c r="D13" s="77" t="s">
        <v>165</v>
      </c>
      <c r="E13" s="77" t="s">
        <v>169</v>
      </c>
      <c r="F13" s="78">
        <v>377</v>
      </c>
      <c r="G13" s="79">
        <v>124</v>
      </c>
    </row>
    <row r="14" spans="1:7" ht="12.95" customHeight="1" x14ac:dyDescent="0.2">
      <c r="A14" s="77" t="s">
        <v>179</v>
      </c>
      <c r="B14" s="77" t="s">
        <v>164</v>
      </c>
      <c r="C14" s="78">
        <v>245</v>
      </c>
      <c r="D14" s="77" t="s">
        <v>165</v>
      </c>
      <c r="E14" s="77" t="s">
        <v>169</v>
      </c>
      <c r="F14" s="78">
        <v>245</v>
      </c>
      <c r="G14" s="79">
        <v>81</v>
      </c>
    </row>
    <row r="15" spans="1:7" ht="12.95" customHeight="1" x14ac:dyDescent="0.2">
      <c r="A15" s="77" t="s">
        <v>180</v>
      </c>
      <c r="B15" s="77" t="s">
        <v>174</v>
      </c>
      <c r="C15" s="78">
        <v>439</v>
      </c>
      <c r="D15" s="77" t="s">
        <v>165</v>
      </c>
      <c r="E15" s="77" t="s">
        <v>169</v>
      </c>
      <c r="F15" s="78">
        <v>439</v>
      </c>
      <c r="G15" s="79">
        <v>145</v>
      </c>
    </row>
    <row r="16" spans="1:7" ht="12.95" customHeight="1" x14ac:dyDescent="0.2">
      <c r="A16" s="77" t="s">
        <v>181</v>
      </c>
      <c r="B16" s="77" t="s">
        <v>173</v>
      </c>
      <c r="C16" s="78">
        <v>439</v>
      </c>
      <c r="D16" s="77" t="s">
        <v>165</v>
      </c>
      <c r="E16" s="77" t="s">
        <v>169</v>
      </c>
      <c r="F16" s="78">
        <v>439</v>
      </c>
      <c r="G16" s="79">
        <v>145</v>
      </c>
    </row>
    <row r="17" spans="1:7" ht="12.95" customHeight="1" x14ac:dyDescent="0.2">
      <c r="A17" s="77" t="s">
        <v>182</v>
      </c>
      <c r="B17" s="77" t="s">
        <v>173</v>
      </c>
      <c r="C17" s="78">
        <v>377</v>
      </c>
      <c r="D17" s="77" t="s">
        <v>165</v>
      </c>
      <c r="E17" s="77" t="s">
        <v>169</v>
      </c>
      <c r="F17" s="78">
        <v>377</v>
      </c>
      <c r="G17" s="79">
        <v>124</v>
      </c>
    </row>
    <row r="18" spans="1:7" x14ac:dyDescent="0.2">
      <c r="A18" s="80" t="s">
        <v>183</v>
      </c>
      <c r="B18" s="80"/>
      <c r="C18" s="80"/>
      <c r="D18" s="80"/>
      <c r="E18" s="80"/>
      <c r="F18" s="80"/>
      <c r="G18" s="76"/>
    </row>
    <row r="19" spans="1:7" x14ac:dyDescent="0.2">
      <c r="A19" s="80"/>
      <c r="B19" s="80"/>
      <c r="C19" s="80"/>
      <c r="D19" s="80"/>
      <c r="E19" s="80"/>
      <c r="F19" s="80"/>
      <c r="G19" s="76"/>
    </row>
    <row r="20" spans="1:7" ht="25.5" x14ac:dyDescent="0.2">
      <c r="A20" s="80" t="s">
        <v>184</v>
      </c>
      <c r="B20" s="80" t="s">
        <v>185</v>
      </c>
      <c r="C20" s="80">
        <v>254</v>
      </c>
      <c r="D20" s="77" t="s">
        <v>165</v>
      </c>
      <c r="E20" s="80" t="s">
        <v>186</v>
      </c>
      <c r="F20" s="80">
        <v>254</v>
      </c>
      <c r="G20" s="76">
        <v>116</v>
      </c>
    </row>
    <row r="21" spans="1:7" x14ac:dyDescent="0.2">
      <c r="A21" s="80"/>
      <c r="B21" s="80"/>
      <c r="C21" s="80"/>
      <c r="D21" s="80"/>
      <c r="E21" s="80"/>
      <c r="F21" s="80"/>
      <c r="G21" s="76"/>
    </row>
    <row r="22" spans="1:7" x14ac:dyDescent="0.2">
      <c r="A22" s="80"/>
      <c r="B22" s="80"/>
      <c r="C22" s="80"/>
      <c r="D22" s="80"/>
      <c r="E22" s="80"/>
      <c r="F22" s="80"/>
      <c r="G22" s="76"/>
    </row>
    <row r="23" spans="1:7" x14ac:dyDescent="0.2">
      <c r="A23" s="80"/>
      <c r="B23" s="80"/>
      <c r="C23" s="80"/>
      <c r="D23" s="80"/>
      <c r="E23" s="80"/>
      <c r="F23" s="80"/>
      <c r="G23" s="76"/>
    </row>
    <row r="24" spans="1:7" x14ac:dyDescent="0.2">
      <c r="A24" s="80"/>
      <c r="B24" s="80"/>
      <c r="C24" s="80"/>
      <c r="D24" s="80"/>
      <c r="E24" s="80"/>
      <c r="F24" s="80"/>
      <c r="G24" s="76"/>
    </row>
    <row r="25" spans="1:7" x14ac:dyDescent="0.2">
      <c r="A25" s="81"/>
      <c r="B25" s="81"/>
      <c r="C25" s="81"/>
      <c r="D25" s="81"/>
      <c r="E25" s="81"/>
      <c r="F25" s="80"/>
      <c r="G25" s="76"/>
    </row>
    <row r="26" spans="1:7" ht="15.75" x14ac:dyDescent="0.2">
      <c r="A26" s="153" t="s">
        <v>30</v>
      </c>
      <c r="B26" s="154"/>
      <c r="C26" s="154"/>
      <c r="D26" s="154"/>
      <c r="E26" s="46"/>
      <c r="F26" s="159">
        <v>693</v>
      </c>
      <c r="G26" s="160"/>
    </row>
    <row r="27" spans="1:7" ht="15.75" x14ac:dyDescent="0.2">
      <c r="A27" s="155" t="s">
        <v>187</v>
      </c>
      <c r="B27" s="156"/>
      <c r="C27" s="156"/>
      <c r="D27" s="156"/>
      <c r="E27" s="47"/>
      <c r="F27" s="157">
        <v>229</v>
      </c>
      <c r="G27" s="158"/>
    </row>
    <row r="28" spans="1:7" ht="15.75" x14ac:dyDescent="0.2">
      <c r="A28" s="144" t="s">
        <v>31</v>
      </c>
      <c r="B28" s="145"/>
      <c r="C28" s="145"/>
      <c r="D28" s="145"/>
      <c r="E28" s="45"/>
      <c r="F28" s="151">
        <v>922</v>
      </c>
      <c r="G28" s="152"/>
    </row>
    <row r="29" spans="1:7" x14ac:dyDescent="0.2">
      <c r="A29" s="146" t="s">
        <v>32</v>
      </c>
      <c r="B29" s="146"/>
      <c r="C29" s="146"/>
      <c r="D29" s="146"/>
      <c r="E29" s="146"/>
      <c r="F29" s="147"/>
      <c r="G29" s="147"/>
    </row>
    <row r="30" spans="1:7" ht="86.45" customHeight="1" x14ac:dyDescent="0.2">
      <c r="A30" s="148" t="s">
        <v>188</v>
      </c>
      <c r="B30" s="149"/>
      <c r="C30" s="149"/>
      <c r="D30" s="149"/>
      <c r="E30" s="149"/>
      <c r="F30" s="149"/>
      <c r="G30" s="150"/>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pageSetup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topLeftCell="A22" zoomScaleNormal="100" workbookViewId="0">
      <selection activeCell="W33" sqref="W24:W33"/>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63" t="s">
        <v>91</v>
      </c>
      <c r="B1" s="164"/>
      <c r="C1" s="164"/>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61" t="s">
        <v>89</v>
      </c>
      <c r="C2" s="162"/>
      <c r="D2" s="22"/>
    </row>
    <row r="3" spans="1:51" ht="15" x14ac:dyDescent="0.2">
      <c r="A3" s="15" t="s">
        <v>52</v>
      </c>
      <c r="B3" s="24" t="s">
        <v>33</v>
      </c>
      <c r="C3" s="24" t="s">
        <v>34</v>
      </c>
      <c r="D3" s="22"/>
    </row>
    <row r="4" spans="1:51" ht="15" x14ac:dyDescent="0.2">
      <c r="A4" s="14" t="s">
        <v>35</v>
      </c>
      <c r="B4" s="82">
        <v>0</v>
      </c>
      <c r="C4" s="86">
        <f t="shared" ref="C4:C9" si="0">B4/$B$40</f>
        <v>0</v>
      </c>
      <c r="D4" s="22"/>
    </row>
    <row r="5" spans="1:51" ht="15" x14ac:dyDescent="0.2">
      <c r="A5" s="14" t="s">
        <v>36</v>
      </c>
      <c r="B5" s="82">
        <v>0</v>
      </c>
      <c r="C5" s="86">
        <f t="shared" si="0"/>
        <v>0</v>
      </c>
      <c r="D5" s="22"/>
    </row>
    <row r="6" spans="1:51" ht="15" x14ac:dyDescent="0.2">
      <c r="A6" s="14" t="s">
        <v>37</v>
      </c>
      <c r="B6" s="82">
        <v>0</v>
      </c>
      <c r="C6" s="86">
        <f t="shared" si="0"/>
        <v>0</v>
      </c>
      <c r="D6" s="22"/>
    </row>
    <row r="7" spans="1:51" ht="15" x14ac:dyDescent="0.2">
      <c r="A7" s="14" t="s">
        <v>38</v>
      </c>
      <c r="B7" s="82">
        <v>0</v>
      </c>
      <c r="C7" s="86">
        <f t="shared" si="0"/>
        <v>0</v>
      </c>
      <c r="D7" s="22"/>
    </row>
    <row r="8" spans="1:51" ht="15" x14ac:dyDescent="0.2">
      <c r="A8" s="14" t="s">
        <v>39</v>
      </c>
      <c r="B8" s="82">
        <v>0</v>
      </c>
      <c r="C8" s="86">
        <f t="shared" si="0"/>
        <v>0</v>
      </c>
      <c r="D8" s="22"/>
    </row>
    <row r="9" spans="1:51" ht="15" x14ac:dyDescent="0.2">
      <c r="A9" s="14" t="s">
        <v>40</v>
      </c>
      <c r="B9" s="82">
        <v>0</v>
      </c>
      <c r="C9" s="86">
        <f t="shared" si="0"/>
        <v>0</v>
      </c>
      <c r="D9" s="22"/>
    </row>
    <row r="10" spans="1:51" ht="15" x14ac:dyDescent="0.2">
      <c r="A10" s="13" t="s">
        <v>53</v>
      </c>
      <c r="B10" s="17">
        <f>SUM(B4:B9)</f>
        <v>0</v>
      </c>
      <c r="C10" s="87">
        <f>SUM(C4:C9)</f>
        <v>0</v>
      </c>
      <c r="D10" s="22"/>
    </row>
    <row r="11" spans="1:51" ht="15" x14ac:dyDescent="0.2">
      <c r="A11" s="14" t="s">
        <v>41</v>
      </c>
      <c r="B11" s="82">
        <v>0</v>
      </c>
      <c r="C11" s="86">
        <f t="shared" ref="C11:C25" si="1">B11/$B$40</f>
        <v>0</v>
      </c>
      <c r="D11" s="22"/>
    </row>
    <row r="12" spans="1:51" ht="15" x14ac:dyDescent="0.2">
      <c r="A12" s="23" t="s">
        <v>86</v>
      </c>
      <c r="B12" s="83">
        <v>0</v>
      </c>
      <c r="C12" s="86">
        <f t="shared" si="1"/>
        <v>0</v>
      </c>
      <c r="D12" s="22"/>
    </row>
    <row r="13" spans="1:51" ht="15" x14ac:dyDescent="0.2">
      <c r="A13" s="14" t="s">
        <v>42</v>
      </c>
      <c r="B13" s="82">
        <v>0</v>
      </c>
      <c r="C13" s="86">
        <f t="shared" si="1"/>
        <v>0</v>
      </c>
      <c r="D13" s="22"/>
    </row>
    <row r="14" spans="1:51" ht="30" x14ac:dyDescent="0.2">
      <c r="A14" s="89" t="s">
        <v>54</v>
      </c>
      <c r="B14" s="83">
        <v>0</v>
      </c>
      <c r="C14" s="86">
        <f t="shared" si="1"/>
        <v>0</v>
      </c>
      <c r="D14" s="22"/>
    </row>
    <row r="15" spans="1:51" ht="30" x14ac:dyDescent="0.2">
      <c r="A15" s="89" t="s">
        <v>54</v>
      </c>
      <c r="B15" s="83">
        <v>0</v>
      </c>
      <c r="C15" s="86">
        <f t="shared" si="1"/>
        <v>0</v>
      </c>
      <c r="D15" s="22"/>
    </row>
    <row r="16" spans="1:51" ht="30" x14ac:dyDescent="0.2">
      <c r="A16" s="89" t="s">
        <v>54</v>
      </c>
      <c r="B16" s="83">
        <v>0</v>
      </c>
      <c r="C16" s="86">
        <f t="shared" si="1"/>
        <v>0</v>
      </c>
      <c r="D16" s="22"/>
    </row>
    <row r="17" spans="1:4" ht="15" x14ac:dyDescent="0.2">
      <c r="A17" s="23" t="s">
        <v>87</v>
      </c>
      <c r="B17" s="83">
        <v>32950</v>
      </c>
      <c r="C17" s="86">
        <f t="shared" si="1"/>
        <v>0.17766155339282344</v>
      </c>
      <c r="D17" s="22"/>
    </row>
    <row r="18" spans="1:4" ht="15" x14ac:dyDescent="0.2">
      <c r="A18" s="14" t="s">
        <v>43</v>
      </c>
      <c r="B18" s="83">
        <v>0</v>
      </c>
      <c r="C18" s="86">
        <f t="shared" si="1"/>
        <v>0</v>
      </c>
      <c r="D18" s="22"/>
    </row>
    <row r="19" spans="1:4" ht="15" x14ac:dyDescent="0.2">
      <c r="A19" s="14" t="s">
        <v>55</v>
      </c>
      <c r="B19" s="82">
        <v>0</v>
      </c>
      <c r="C19" s="86">
        <f t="shared" si="1"/>
        <v>0</v>
      </c>
      <c r="D19" s="22"/>
    </row>
    <row r="20" spans="1:4" ht="15" x14ac:dyDescent="0.2">
      <c r="A20" s="14" t="s">
        <v>44</v>
      </c>
      <c r="B20" s="82">
        <v>0</v>
      </c>
      <c r="C20" s="86">
        <f t="shared" si="1"/>
        <v>0</v>
      </c>
      <c r="D20" s="22"/>
    </row>
    <row r="21" spans="1:4" ht="15" x14ac:dyDescent="0.2">
      <c r="A21" s="14" t="s">
        <v>45</v>
      </c>
      <c r="B21" s="82">
        <v>0</v>
      </c>
      <c r="C21" s="86">
        <f t="shared" si="1"/>
        <v>0</v>
      </c>
      <c r="D21" s="22"/>
    </row>
    <row r="22" spans="1:4" ht="15" x14ac:dyDescent="0.2">
      <c r="A22" s="14" t="s">
        <v>46</v>
      </c>
      <c r="B22" s="83">
        <v>0</v>
      </c>
      <c r="C22" s="86">
        <f t="shared" si="1"/>
        <v>0</v>
      </c>
      <c r="D22" s="22"/>
    </row>
    <row r="23" spans="1:4" ht="15" x14ac:dyDescent="0.2">
      <c r="A23" s="23" t="s">
        <v>90</v>
      </c>
      <c r="B23" s="82">
        <v>0</v>
      </c>
      <c r="C23" s="86">
        <f t="shared" si="1"/>
        <v>0</v>
      </c>
      <c r="D23" s="22"/>
    </row>
    <row r="24" spans="1:4" ht="30" x14ac:dyDescent="0.2">
      <c r="A24" s="14" t="s">
        <v>57</v>
      </c>
      <c r="B24" s="83">
        <v>35996</v>
      </c>
      <c r="C24" s="86">
        <f t="shared" si="1"/>
        <v>0.19408513735745289</v>
      </c>
      <c r="D24" s="22"/>
    </row>
    <row r="25" spans="1:4" ht="30" x14ac:dyDescent="0.2">
      <c r="A25" s="14" t="s">
        <v>58</v>
      </c>
      <c r="B25" s="83">
        <v>0</v>
      </c>
      <c r="C25" s="86">
        <f t="shared" si="1"/>
        <v>0</v>
      </c>
      <c r="D25" s="22"/>
    </row>
    <row r="26" spans="1:4" ht="15" x14ac:dyDescent="0.2">
      <c r="A26" s="13" t="s">
        <v>47</v>
      </c>
      <c r="B26" s="16"/>
      <c r="C26" s="88"/>
      <c r="D26" s="22"/>
    </row>
    <row r="27" spans="1:4" x14ac:dyDescent="0.2">
      <c r="A27" s="11" t="s">
        <v>61</v>
      </c>
      <c r="B27" s="82">
        <v>0</v>
      </c>
      <c r="C27" s="86">
        <f>B27/$B$40</f>
        <v>0</v>
      </c>
      <c r="D27" s="22"/>
    </row>
    <row r="28" spans="1:4" x14ac:dyDescent="0.2">
      <c r="A28" s="11" t="s">
        <v>62</v>
      </c>
      <c r="B28" s="82">
        <v>60984</v>
      </c>
      <c r="C28" s="86">
        <f t="shared" ref="C28:C39" si="2">B28/$B$40</f>
        <v>0.32881675787884507</v>
      </c>
      <c r="D28" s="22"/>
    </row>
    <row r="29" spans="1:4" x14ac:dyDescent="0.2">
      <c r="A29" s="11" t="s">
        <v>63</v>
      </c>
      <c r="B29" s="82">
        <v>0</v>
      </c>
      <c r="C29" s="86">
        <f t="shared" si="2"/>
        <v>0</v>
      </c>
      <c r="D29" s="22"/>
    </row>
    <row r="30" spans="1:4" x14ac:dyDescent="0.2">
      <c r="A30" s="11" t="s">
        <v>64</v>
      </c>
      <c r="B30" s="99">
        <v>0</v>
      </c>
      <c r="C30" s="86">
        <f t="shared" si="2"/>
        <v>0</v>
      </c>
      <c r="D30" s="22"/>
    </row>
    <row r="31" spans="1:4" x14ac:dyDescent="0.2">
      <c r="A31" s="11" t="s">
        <v>65</v>
      </c>
      <c r="B31" s="99">
        <v>0</v>
      </c>
      <c r="C31" s="86">
        <f t="shared" si="2"/>
        <v>0</v>
      </c>
      <c r="D31" s="22"/>
    </row>
    <row r="32" spans="1:4" x14ac:dyDescent="0.2">
      <c r="A32" s="11" t="s">
        <v>66</v>
      </c>
      <c r="B32" s="99">
        <v>0</v>
      </c>
      <c r="C32" s="86">
        <f t="shared" si="2"/>
        <v>0</v>
      </c>
      <c r="D32" s="22"/>
    </row>
    <row r="33" spans="1:4" x14ac:dyDescent="0.2">
      <c r="A33" s="11" t="s">
        <v>67</v>
      </c>
      <c r="B33" s="99">
        <v>0</v>
      </c>
      <c r="C33" s="86">
        <f t="shared" si="2"/>
        <v>0</v>
      </c>
      <c r="D33" s="22"/>
    </row>
    <row r="34" spans="1:4" x14ac:dyDescent="0.2">
      <c r="A34" s="11" t="s">
        <v>68</v>
      </c>
      <c r="B34" s="99">
        <v>0</v>
      </c>
      <c r="C34" s="86">
        <f t="shared" si="2"/>
        <v>0</v>
      </c>
      <c r="D34" s="22"/>
    </row>
    <row r="35" spans="1:4" x14ac:dyDescent="0.2">
      <c r="A35" s="80" t="s">
        <v>162</v>
      </c>
      <c r="B35" s="100">
        <v>55535</v>
      </c>
      <c r="C35" s="86">
        <f t="shared" si="2"/>
        <v>0.2994365513708786</v>
      </c>
      <c r="D35" s="22"/>
    </row>
    <row r="36" spans="1:4" x14ac:dyDescent="0.2">
      <c r="A36" s="80"/>
      <c r="B36" s="100"/>
      <c r="C36" s="86">
        <f t="shared" si="2"/>
        <v>0</v>
      </c>
      <c r="D36" s="22"/>
    </row>
    <row r="37" spans="1:4" x14ac:dyDescent="0.2">
      <c r="A37" s="80"/>
      <c r="B37" s="100"/>
      <c r="C37" s="86">
        <f t="shared" si="2"/>
        <v>0</v>
      </c>
      <c r="D37" s="22"/>
    </row>
    <row r="38" spans="1:4" x14ac:dyDescent="0.2">
      <c r="A38" s="80"/>
      <c r="B38" s="100"/>
      <c r="C38" s="86">
        <f t="shared" si="2"/>
        <v>0</v>
      </c>
      <c r="D38" s="22"/>
    </row>
    <row r="39" spans="1:4" x14ac:dyDescent="0.2">
      <c r="A39" s="80"/>
      <c r="B39" s="100"/>
      <c r="C39" s="86">
        <f t="shared" si="2"/>
        <v>0</v>
      </c>
      <c r="D39" s="22"/>
    </row>
    <row r="40" spans="1:4" ht="15" x14ac:dyDescent="0.2">
      <c r="A40" s="10" t="s">
        <v>69</v>
      </c>
      <c r="B40" s="84">
        <f>SUM(B11:B39)+B10</f>
        <v>185465</v>
      </c>
      <c r="C40" s="85">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25" right="0.25" top="0.75" bottom="0.75" header="0.3" footer="0.3"/>
  <pageSetup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22" workbookViewId="0">
      <selection activeCell="D5" sqref="D5:E5"/>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65" t="s">
        <v>83</v>
      </c>
      <c r="B1" s="165"/>
      <c r="C1" s="165"/>
      <c r="D1" s="165"/>
      <c r="E1" s="165"/>
    </row>
    <row r="2" spans="1:17" ht="13.5" customHeight="1" x14ac:dyDescent="0.2">
      <c r="A2" s="166" t="s">
        <v>84</v>
      </c>
      <c r="B2" s="166"/>
      <c r="C2" s="166"/>
      <c r="D2" s="166"/>
      <c r="E2" s="166"/>
      <c r="F2" s="20"/>
      <c r="G2" s="20"/>
      <c r="H2" s="20"/>
      <c r="I2" s="20"/>
    </row>
    <row r="3" spans="1:17" ht="17.100000000000001" customHeight="1" x14ac:dyDescent="0.35">
      <c r="A3" s="164" t="s">
        <v>85</v>
      </c>
      <c r="B3" s="164"/>
      <c r="C3" s="164"/>
      <c r="D3" s="164"/>
      <c r="E3" s="164"/>
      <c r="F3" s="19"/>
      <c r="G3" s="5"/>
      <c r="H3" s="5"/>
      <c r="I3" s="5"/>
      <c r="N3" s="21"/>
      <c r="O3" s="21"/>
      <c r="P3" s="21"/>
      <c r="Q3" s="21"/>
    </row>
    <row r="4" spans="1:17" ht="30.6" customHeight="1" x14ac:dyDescent="0.2">
      <c r="A4" s="15" t="s">
        <v>48</v>
      </c>
      <c r="B4" s="171" t="s">
        <v>49</v>
      </c>
      <c r="C4" s="172"/>
      <c r="D4" s="167" t="s">
        <v>50</v>
      </c>
      <c r="E4" s="168"/>
      <c r="F4" s="22"/>
      <c r="J4" s="21"/>
      <c r="K4" s="21"/>
      <c r="L4" s="21"/>
      <c r="M4" s="21"/>
    </row>
    <row r="5" spans="1:17" ht="33.75" customHeight="1" x14ac:dyDescent="0.2">
      <c r="A5" s="15" t="s">
        <v>51</v>
      </c>
      <c r="B5" s="173" t="s">
        <v>201</v>
      </c>
      <c r="C5" s="174"/>
      <c r="D5" s="169" t="s">
        <v>200</v>
      </c>
      <c r="E5" s="170"/>
      <c r="F5" s="22"/>
      <c r="J5" s="21"/>
      <c r="K5" s="21"/>
      <c r="L5" s="21"/>
      <c r="M5" s="21"/>
    </row>
    <row r="6" spans="1:17" ht="14.45" customHeight="1" x14ac:dyDescent="0.2">
      <c r="A6" s="15" t="s">
        <v>52</v>
      </c>
      <c r="B6" s="52" t="s">
        <v>33</v>
      </c>
      <c r="C6" s="53" t="s">
        <v>34</v>
      </c>
      <c r="D6" s="52" t="s">
        <v>33</v>
      </c>
      <c r="E6" s="54" t="s">
        <v>34</v>
      </c>
      <c r="F6" s="22"/>
      <c r="M6" s="21"/>
      <c r="N6" s="21"/>
      <c r="O6" s="21"/>
      <c r="P6" s="21"/>
    </row>
    <row r="7" spans="1:17" ht="14.45" customHeight="1" x14ac:dyDescent="0.2">
      <c r="A7" s="14" t="s">
        <v>35</v>
      </c>
      <c r="B7" s="82">
        <v>340736</v>
      </c>
      <c r="C7" s="86">
        <f t="shared" ref="C7:C12" si="0">B7/$B$45</f>
        <v>0.23055213669546176</v>
      </c>
      <c r="D7" s="82">
        <v>340736</v>
      </c>
      <c r="E7" s="86">
        <f t="shared" ref="E7:E12" si="1">D7/$D$45</f>
        <v>0.2362152430430626</v>
      </c>
      <c r="F7" s="22"/>
      <c r="M7" s="21"/>
      <c r="N7" s="21"/>
      <c r="O7" s="21"/>
      <c r="P7" s="21"/>
    </row>
    <row r="8" spans="1:17" ht="14.45" customHeight="1" x14ac:dyDescent="0.2">
      <c r="A8" s="14" t="s">
        <v>36</v>
      </c>
      <c r="B8" s="82">
        <v>54518</v>
      </c>
      <c r="C8" s="86">
        <f t="shared" si="0"/>
        <v>3.6888504262429518E-2</v>
      </c>
      <c r="D8" s="82">
        <v>54518</v>
      </c>
      <c r="E8" s="86">
        <f t="shared" si="1"/>
        <v>3.7794605266897797E-2</v>
      </c>
      <c r="F8" s="22"/>
      <c r="M8" s="21"/>
      <c r="N8" s="21"/>
      <c r="O8" s="21"/>
      <c r="P8" s="21"/>
    </row>
    <row r="9" spans="1:17" ht="14.45" customHeight="1" x14ac:dyDescent="0.2">
      <c r="A9" s="14" t="s">
        <v>37</v>
      </c>
      <c r="B9" s="82">
        <v>0</v>
      </c>
      <c r="C9" s="86">
        <f t="shared" si="0"/>
        <v>0</v>
      </c>
      <c r="D9" s="82">
        <v>0</v>
      </c>
      <c r="E9" s="86">
        <f t="shared" si="1"/>
        <v>0</v>
      </c>
      <c r="F9" s="22"/>
      <c r="M9" s="21"/>
      <c r="N9" s="21"/>
      <c r="O9" s="21"/>
      <c r="P9" s="21"/>
    </row>
    <row r="10" spans="1:17" ht="14.45" customHeight="1" x14ac:dyDescent="0.2">
      <c r="A10" s="14" t="s">
        <v>38</v>
      </c>
      <c r="B10" s="82">
        <v>229840</v>
      </c>
      <c r="C10" s="86">
        <f t="shared" si="0"/>
        <v>0.15551659671442095</v>
      </c>
      <c r="D10" s="82">
        <v>229840</v>
      </c>
      <c r="E10" s="86">
        <f t="shared" si="1"/>
        <v>0.15933658744898546</v>
      </c>
      <c r="F10" s="22"/>
      <c r="M10" s="21"/>
      <c r="N10" s="21"/>
      <c r="O10" s="21"/>
      <c r="P10" s="21"/>
    </row>
    <row r="11" spans="1:17" ht="14.45" customHeight="1" x14ac:dyDescent="0.2">
      <c r="A11" s="14" t="s">
        <v>39</v>
      </c>
      <c r="B11" s="82">
        <v>41741</v>
      </c>
      <c r="C11" s="86">
        <f t="shared" si="0"/>
        <v>2.8243205114238796E-2</v>
      </c>
      <c r="D11" s="82">
        <v>41741</v>
      </c>
      <c r="E11" s="86">
        <f t="shared" si="1"/>
        <v>2.8936949602802395E-2</v>
      </c>
      <c r="F11" s="22"/>
      <c r="M11" s="21"/>
      <c r="N11" s="21"/>
      <c r="O11" s="21"/>
      <c r="P11" s="21"/>
    </row>
    <row r="12" spans="1:17" ht="14.45" customHeight="1" x14ac:dyDescent="0.2">
      <c r="A12" s="14" t="s">
        <v>40</v>
      </c>
      <c r="B12" s="82">
        <v>0</v>
      </c>
      <c r="C12" s="86">
        <f t="shared" si="0"/>
        <v>0</v>
      </c>
      <c r="D12" s="82">
        <v>0</v>
      </c>
      <c r="E12" s="86">
        <f t="shared" si="1"/>
        <v>0</v>
      </c>
      <c r="F12" s="22"/>
      <c r="M12" s="21"/>
      <c r="N12" s="21"/>
      <c r="O12" s="21"/>
      <c r="P12" s="21"/>
    </row>
    <row r="13" spans="1:17" ht="14.45" customHeight="1" x14ac:dyDescent="0.2">
      <c r="A13" s="13" t="s">
        <v>53</v>
      </c>
      <c r="B13" s="91">
        <f>SUM(B7:B12)</f>
        <v>666835</v>
      </c>
      <c r="C13" s="87">
        <f>SUM(C7:C12)</f>
        <v>0.45120044278655097</v>
      </c>
      <c r="D13" s="91">
        <f>SUM(D7:D12)</f>
        <v>666835</v>
      </c>
      <c r="E13" s="90">
        <f>SUM(E7:E12)</f>
        <v>0.46228338536174823</v>
      </c>
      <c r="F13" s="22"/>
      <c r="M13" s="21"/>
      <c r="N13" s="21"/>
      <c r="O13" s="21"/>
      <c r="P13" s="21"/>
    </row>
    <row r="14" spans="1:17" ht="14.45" customHeight="1" x14ac:dyDescent="0.2">
      <c r="A14" s="14" t="s">
        <v>41</v>
      </c>
      <c r="B14" s="82">
        <v>6388</v>
      </c>
      <c r="C14" s="86">
        <f>B14/$B$45</f>
        <v>4.3223112591877872E-3</v>
      </c>
      <c r="D14" s="82">
        <v>6325</v>
      </c>
      <c r="E14" s="86">
        <f>D14/$D$45</f>
        <v>4.3848064549897019E-3</v>
      </c>
      <c r="F14" s="22"/>
      <c r="M14" s="21"/>
      <c r="N14" s="21"/>
      <c r="O14" s="21"/>
      <c r="P14" s="21"/>
    </row>
    <row r="15" spans="1:17" ht="14.45" customHeight="1" x14ac:dyDescent="0.2">
      <c r="A15" s="23" t="s">
        <v>86</v>
      </c>
      <c r="B15" s="83">
        <v>13357</v>
      </c>
      <c r="C15" s="86">
        <f>B15/$B$45</f>
        <v>9.037744440978596E-3</v>
      </c>
      <c r="D15" s="83">
        <v>13225</v>
      </c>
      <c r="E15" s="86">
        <f>D15/$D$45</f>
        <v>9.1682316786148316E-3</v>
      </c>
      <c r="F15" s="22"/>
      <c r="M15" s="21"/>
      <c r="N15" s="21"/>
      <c r="O15" s="21"/>
      <c r="P15" s="21"/>
    </row>
    <row r="16" spans="1:17" ht="14.45" customHeight="1" x14ac:dyDescent="0.2">
      <c r="A16" s="14" t="s">
        <v>42</v>
      </c>
      <c r="B16" s="82">
        <v>57578</v>
      </c>
      <c r="C16" s="86">
        <f>B16/$B$45</f>
        <v>3.8958991496793112E-2</v>
      </c>
      <c r="D16" s="82">
        <v>61157</v>
      </c>
      <c r="E16" s="86">
        <f>D16/$D$45</f>
        <v>4.239709223206406E-2</v>
      </c>
      <c r="F16" s="22"/>
      <c r="M16" s="21"/>
      <c r="N16" s="21"/>
      <c r="O16" s="21"/>
      <c r="P16" s="21"/>
    </row>
    <row r="17" spans="1:16" ht="37.5" customHeight="1" x14ac:dyDescent="0.2">
      <c r="A17" s="89" t="s">
        <v>202</v>
      </c>
      <c r="B17" s="83">
        <v>4065</v>
      </c>
      <c r="C17" s="86">
        <f>B17/$B$45</f>
        <v>2.7505001985908507E-3</v>
      </c>
      <c r="D17" s="83">
        <v>4025</v>
      </c>
      <c r="E17" s="86">
        <f>D17/$D$45</f>
        <v>2.7903313804479922E-3</v>
      </c>
      <c r="F17" s="22"/>
      <c r="M17" s="21"/>
      <c r="N17" s="21"/>
      <c r="O17" s="21"/>
      <c r="P17" s="21"/>
    </row>
    <row r="18" spans="1:16" ht="31.5" customHeight="1" x14ac:dyDescent="0.2">
      <c r="A18" s="89" t="s">
        <v>203</v>
      </c>
      <c r="B18" s="83">
        <v>23180</v>
      </c>
      <c r="C18" s="86">
        <f>B18/$B$45</f>
        <v>1.5684279115211787E-2</v>
      </c>
      <c r="D18" s="83">
        <v>23180</v>
      </c>
      <c r="E18" s="86">
        <f>D18/$D$45</f>
        <v>1.6069535751250797E-2</v>
      </c>
      <c r="F18" s="22"/>
      <c r="M18" s="21"/>
      <c r="N18" s="21"/>
      <c r="O18" s="21"/>
      <c r="P18" s="21"/>
    </row>
    <row r="19" spans="1:16" ht="33.75" customHeight="1" x14ac:dyDescent="0.2">
      <c r="A19" s="89" t="s">
        <v>204</v>
      </c>
      <c r="B19" s="83">
        <v>72000</v>
      </c>
      <c r="C19" s="86">
        <f t="shared" ref="C19:C20" si="2">B19/$B$45</f>
        <v>4.8717346690908055E-2</v>
      </c>
      <c r="D19" s="83">
        <v>35000</v>
      </c>
      <c r="E19" s="86">
        <f t="shared" ref="E19:E20" si="3">D19/$D$45</f>
        <v>2.4263751134330366E-2</v>
      </c>
      <c r="F19" s="22"/>
      <c r="M19" s="21"/>
      <c r="N19" s="21"/>
      <c r="O19" s="21"/>
      <c r="P19" s="21"/>
    </row>
    <row r="20" spans="1:16" ht="14.45" customHeight="1" x14ac:dyDescent="0.2">
      <c r="A20" s="23" t="s">
        <v>87</v>
      </c>
      <c r="B20" s="83">
        <v>0</v>
      </c>
      <c r="C20" s="86">
        <f t="shared" si="2"/>
        <v>0</v>
      </c>
      <c r="D20" s="83">
        <v>0</v>
      </c>
      <c r="E20" s="86">
        <f t="shared" si="3"/>
        <v>0</v>
      </c>
      <c r="F20" s="22"/>
      <c r="M20" s="21"/>
      <c r="N20" s="21"/>
      <c r="O20" s="21"/>
      <c r="P20" s="21"/>
    </row>
    <row r="21" spans="1:16" ht="14.45" customHeight="1" x14ac:dyDescent="0.2">
      <c r="A21" s="14" t="s">
        <v>43</v>
      </c>
      <c r="B21" s="83">
        <v>0</v>
      </c>
      <c r="C21" s="86">
        <f t="shared" ref="C21:C30" si="4">B21/$B$45</f>
        <v>0</v>
      </c>
      <c r="D21" s="83">
        <v>0</v>
      </c>
      <c r="E21" s="86">
        <f t="shared" ref="E21:E30" si="5">D21/$D$45</f>
        <v>0</v>
      </c>
      <c r="F21" s="22"/>
      <c r="M21" s="21"/>
      <c r="N21" s="21"/>
      <c r="O21" s="21"/>
      <c r="P21" s="21"/>
    </row>
    <row r="22" spans="1:16" ht="14.45" customHeight="1" x14ac:dyDescent="0.2">
      <c r="A22" s="14" t="s">
        <v>55</v>
      </c>
      <c r="B22" s="82">
        <v>85869</v>
      </c>
      <c r="C22" s="86">
        <f t="shared" si="4"/>
        <v>5.810152559724422E-2</v>
      </c>
      <c r="D22" s="82">
        <v>85535</v>
      </c>
      <c r="E22" s="86">
        <f t="shared" si="5"/>
        <v>5.9297141522141369E-2</v>
      </c>
      <c r="F22" s="22"/>
      <c r="M22" s="21"/>
      <c r="N22" s="21"/>
      <c r="O22" s="21"/>
      <c r="P22" s="21"/>
    </row>
    <row r="23" spans="1:16" ht="14.45" customHeight="1" x14ac:dyDescent="0.2">
      <c r="A23" s="14" t="s">
        <v>44</v>
      </c>
      <c r="B23" s="82">
        <v>71781</v>
      </c>
      <c r="C23" s="86">
        <f t="shared" si="4"/>
        <v>4.856916476138988E-2</v>
      </c>
      <c r="D23" s="82">
        <v>75381</v>
      </c>
      <c r="E23" s="86">
        <f t="shared" si="5"/>
        <v>5.2257880693055925E-2</v>
      </c>
      <c r="F23" s="22"/>
      <c r="M23" s="21"/>
      <c r="N23" s="21"/>
      <c r="O23" s="21"/>
      <c r="P23" s="21"/>
    </row>
    <row r="24" spans="1:16" ht="14.45" customHeight="1" x14ac:dyDescent="0.2">
      <c r="A24" s="14" t="s">
        <v>45</v>
      </c>
      <c r="B24" s="82">
        <v>2000</v>
      </c>
      <c r="C24" s="86">
        <f t="shared" si="4"/>
        <v>1.3532596303030015E-3</v>
      </c>
      <c r="D24" s="82">
        <v>1500</v>
      </c>
      <c r="E24" s="86">
        <f t="shared" si="5"/>
        <v>1.0398750486141585E-3</v>
      </c>
      <c r="F24" s="22"/>
      <c r="M24" s="21"/>
      <c r="N24" s="21"/>
      <c r="O24" s="21"/>
      <c r="P24" s="21"/>
    </row>
    <row r="25" spans="1:16" ht="14.45" customHeight="1" x14ac:dyDescent="0.2">
      <c r="A25" s="14" t="s">
        <v>46</v>
      </c>
      <c r="B25" s="83">
        <v>0</v>
      </c>
      <c r="C25" s="86">
        <f t="shared" si="4"/>
        <v>0</v>
      </c>
      <c r="D25" s="83">
        <v>0</v>
      </c>
      <c r="E25" s="86">
        <f t="shared" si="5"/>
        <v>0</v>
      </c>
      <c r="F25" s="22"/>
      <c r="M25" s="21"/>
      <c r="N25" s="21"/>
      <c r="O25" s="21"/>
      <c r="P25" s="21"/>
    </row>
    <row r="26" spans="1:16" ht="14.45" customHeight="1" x14ac:dyDescent="0.2">
      <c r="A26" s="14" t="s">
        <v>56</v>
      </c>
      <c r="B26" s="82">
        <v>500</v>
      </c>
      <c r="C26" s="86">
        <f t="shared" si="4"/>
        <v>3.3831490757575038E-4</v>
      </c>
      <c r="D26" s="82">
        <v>655</v>
      </c>
      <c r="E26" s="86">
        <f t="shared" si="5"/>
        <v>4.5407877122818257E-4</v>
      </c>
      <c r="F26" s="22"/>
      <c r="M26" s="21"/>
      <c r="N26" s="21"/>
      <c r="O26" s="21"/>
      <c r="P26" s="21"/>
    </row>
    <row r="27" spans="1:16" ht="14.45" customHeight="1" x14ac:dyDescent="0.2">
      <c r="A27" s="14" t="s">
        <v>57</v>
      </c>
      <c r="B27" s="83">
        <v>43694</v>
      </c>
      <c r="C27" s="86">
        <f t="shared" si="4"/>
        <v>2.9564663143229676E-2</v>
      </c>
      <c r="D27" s="83">
        <v>43261</v>
      </c>
      <c r="E27" s="86">
        <f t="shared" si="5"/>
        <v>2.999068965206474E-2</v>
      </c>
      <c r="F27" s="22"/>
      <c r="M27" s="21"/>
      <c r="N27" s="21"/>
      <c r="O27" s="21"/>
      <c r="P27" s="21"/>
    </row>
    <row r="28" spans="1:16" ht="14.45" customHeight="1" x14ac:dyDescent="0.2">
      <c r="A28" s="14" t="s">
        <v>58</v>
      </c>
      <c r="B28" s="83">
        <v>0</v>
      </c>
      <c r="C28" s="86">
        <f t="shared" si="4"/>
        <v>0</v>
      </c>
      <c r="D28" s="83">
        <v>0</v>
      </c>
      <c r="E28" s="86">
        <f t="shared" si="5"/>
        <v>0</v>
      </c>
      <c r="F28" s="22"/>
      <c r="M28" s="21"/>
      <c r="N28" s="21"/>
      <c r="O28" s="21"/>
      <c r="P28" s="21"/>
    </row>
    <row r="29" spans="1:16" ht="14.45" customHeight="1" x14ac:dyDescent="0.2">
      <c r="A29" s="14" t="s">
        <v>59</v>
      </c>
      <c r="B29" s="82">
        <v>0</v>
      </c>
      <c r="C29" s="86">
        <f t="shared" si="4"/>
        <v>0</v>
      </c>
      <c r="D29" s="82">
        <v>0</v>
      </c>
      <c r="E29" s="86">
        <f t="shared" si="5"/>
        <v>0</v>
      </c>
      <c r="F29" s="22"/>
      <c r="M29" s="21"/>
      <c r="N29" s="21"/>
      <c r="O29" s="21"/>
      <c r="P29" s="21"/>
    </row>
    <row r="30" spans="1:16" ht="12.95" customHeight="1" x14ac:dyDescent="0.2">
      <c r="A30" s="12" t="s">
        <v>60</v>
      </c>
      <c r="B30" s="83">
        <v>0</v>
      </c>
      <c r="C30" s="86">
        <f t="shared" si="4"/>
        <v>0</v>
      </c>
      <c r="D30" s="83">
        <v>0</v>
      </c>
      <c r="E30" s="86">
        <f t="shared" si="5"/>
        <v>0</v>
      </c>
      <c r="F30" s="22"/>
      <c r="M30" s="21"/>
      <c r="N30" s="21"/>
      <c r="O30" s="21"/>
      <c r="P30" s="21"/>
    </row>
    <row r="31" spans="1:16" ht="14.45" customHeight="1" x14ac:dyDescent="0.2">
      <c r="A31" s="13" t="s">
        <v>47</v>
      </c>
      <c r="B31" s="16"/>
      <c r="C31" s="88"/>
      <c r="D31" s="16"/>
      <c r="E31" s="90"/>
      <c r="F31" s="22"/>
      <c r="M31" s="21"/>
      <c r="N31" s="21"/>
      <c r="O31" s="21"/>
      <c r="P31" s="21"/>
    </row>
    <row r="32" spans="1:16" ht="12.95" customHeight="1" x14ac:dyDescent="0.2">
      <c r="A32" s="11" t="s">
        <v>61</v>
      </c>
      <c r="B32" s="99">
        <v>0</v>
      </c>
      <c r="C32" s="86">
        <f>B32/$B$45</f>
        <v>0</v>
      </c>
      <c r="D32" s="99">
        <v>0</v>
      </c>
      <c r="E32" s="86">
        <f t="shared" ref="E32:E44" si="6">D32/$D$45</f>
        <v>0</v>
      </c>
      <c r="F32" s="22"/>
      <c r="M32" s="21"/>
      <c r="N32" s="21"/>
      <c r="O32" s="21"/>
      <c r="P32" s="21"/>
    </row>
    <row r="33" spans="1:17" ht="12.95" customHeight="1" x14ac:dyDescent="0.2">
      <c r="A33" s="11" t="s">
        <v>62</v>
      </c>
      <c r="B33" s="99">
        <v>72849</v>
      </c>
      <c r="C33" s="86">
        <f t="shared" ref="C33:C44" si="7">B33/$B$45</f>
        <v>4.9291805403971684E-2</v>
      </c>
      <c r="D33" s="99">
        <v>72128</v>
      </c>
      <c r="E33" s="86">
        <f t="shared" si="6"/>
        <v>5.0002738337628021E-2</v>
      </c>
      <c r="F33" s="22"/>
      <c r="M33" s="21"/>
      <c r="N33" s="21"/>
      <c r="O33" s="21"/>
      <c r="P33" s="21"/>
    </row>
    <row r="34" spans="1:17" ht="12.95" customHeight="1" x14ac:dyDescent="0.2">
      <c r="A34" s="11" t="s">
        <v>63</v>
      </c>
      <c r="B34" s="99">
        <v>31059</v>
      </c>
      <c r="C34" s="86">
        <f t="shared" si="7"/>
        <v>2.1015445428790462E-2</v>
      </c>
      <c r="D34" s="99">
        <v>30751</v>
      </c>
      <c r="E34" s="86">
        <f t="shared" si="6"/>
        <v>2.131813174662266E-2</v>
      </c>
      <c r="F34" s="22"/>
      <c r="M34" s="21"/>
      <c r="N34" s="21"/>
      <c r="O34" s="21"/>
      <c r="P34" s="21"/>
    </row>
    <row r="35" spans="1:17" ht="12.95" customHeight="1" x14ac:dyDescent="0.2">
      <c r="A35" s="11" t="s">
        <v>64</v>
      </c>
      <c r="B35" s="99">
        <v>13067</v>
      </c>
      <c r="C35" s="86">
        <f t="shared" si="7"/>
        <v>8.8415217945846617E-3</v>
      </c>
      <c r="D35" s="99">
        <v>12938</v>
      </c>
      <c r="E35" s="86">
        <f t="shared" si="6"/>
        <v>8.9692689193133224E-3</v>
      </c>
      <c r="F35" s="22"/>
      <c r="M35" s="21"/>
      <c r="N35" s="21"/>
      <c r="O35" s="21"/>
      <c r="P35" s="21"/>
    </row>
    <row r="36" spans="1:17" ht="12.95" customHeight="1" x14ac:dyDescent="0.2">
      <c r="A36" s="11" t="s">
        <v>65</v>
      </c>
      <c r="B36" s="99">
        <v>0</v>
      </c>
      <c r="C36" s="86">
        <f t="shared" si="7"/>
        <v>0</v>
      </c>
      <c r="D36" s="99">
        <v>0</v>
      </c>
      <c r="E36" s="86">
        <f t="shared" si="6"/>
        <v>0</v>
      </c>
      <c r="F36" s="22"/>
      <c r="M36" s="21"/>
      <c r="N36" s="21"/>
      <c r="O36" s="21"/>
      <c r="P36" s="21"/>
    </row>
    <row r="37" spans="1:17" ht="12.95" customHeight="1" x14ac:dyDescent="0.2">
      <c r="A37" s="11" t="s">
        <v>66</v>
      </c>
      <c r="B37" s="99">
        <v>0</v>
      </c>
      <c r="C37" s="86">
        <f t="shared" si="7"/>
        <v>0</v>
      </c>
      <c r="D37" s="99">
        <v>0</v>
      </c>
      <c r="E37" s="86">
        <f t="shared" si="6"/>
        <v>0</v>
      </c>
      <c r="F37" s="22"/>
      <c r="M37" s="21"/>
      <c r="N37" s="21"/>
      <c r="O37" s="21"/>
      <c r="P37" s="21"/>
    </row>
    <row r="38" spans="1:17" ht="12.95" customHeight="1" x14ac:dyDescent="0.2">
      <c r="A38" s="11" t="s">
        <v>67</v>
      </c>
      <c r="B38" s="99">
        <v>263713</v>
      </c>
      <c r="C38" s="86">
        <f t="shared" si="7"/>
        <v>0.17843607844304774</v>
      </c>
      <c r="D38" s="99">
        <v>261102</v>
      </c>
      <c r="E38" s="86">
        <f t="shared" si="6"/>
        <v>0.18100896996216934</v>
      </c>
      <c r="F38" s="22"/>
      <c r="M38" s="21"/>
      <c r="N38" s="21"/>
      <c r="O38" s="21"/>
      <c r="P38" s="21"/>
    </row>
    <row r="39" spans="1:17" ht="12.95" customHeight="1" x14ac:dyDescent="0.2">
      <c r="A39" s="11" t="s">
        <v>68</v>
      </c>
      <c r="B39" s="99">
        <v>1212</v>
      </c>
      <c r="C39" s="86">
        <f t="shared" si="7"/>
        <v>8.2007533596361898E-4</v>
      </c>
      <c r="D39" s="99">
        <v>1200</v>
      </c>
      <c r="E39" s="86">
        <f t="shared" si="6"/>
        <v>8.3190003889132679E-4</v>
      </c>
      <c r="F39" s="22"/>
      <c r="M39" s="21"/>
      <c r="N39" s="21"/>
      <c r="O39" s="21"/>
      <c r="P39" s="21"/>
    </row>
    <row r="40" spans="1:17" ht="12.95" customHeight="1" x14ac:dyDescent="0.2">
      <c r="A40" s="80" t="s">
        <v>189</v>
      </c>
      <c r="B40" s="100">
        <v>7968</v>
      </c>
      <c r="C40" s="86">
        <f t="shared" si="7"/>
        <v>5.3913863671271583E-3</v>
      </c>
      <c r="D40" s="101">
        <v>7889</v>
      </c>
      <c r="E40" s="86">
        <f t="shared" si="6"/>
        <v>5.4690495056780647E-3</v>
      </c>
      <c r="F40" s="22"/>
      <c r="M40" s="21"/>
      <c r="N40" s="21"/>
      <c r="O40" s="21"/>
      <c r="P40" s="21"/>
    </row>
    <row r="41" spans="1:17" ht="12.95" customHeight="1" x14ac:dyDescent="0.2">
      <c r="A41" s="80" t="s">
        <v>190</v>
      </c>
      <c r="B41" s="100">
        <v>40798</v>
      </c>
      <c r="C41" s="86">
        <f t="shared" si="7"/>
        <v>2.7605143198550931E-2</v>
      </c>
      <c r="D41" s="101">
        <v>40394</v>
      </c>
      <c r="E41" s="86">
        <f t="shared" si="6"/>
        <v>2.800314180914688E-2</v>
      </c>
      <c r="F41" s="22"/>
      <c r="M41" s="21"/>
      <c r="N41" s="21"/>
      <c r="O41" s="21"/>
      <c r="P41" s="21"/>
    </row>
    <row r="42" spans="1:17" ht="12.95" customHeight="1" x14ac:dyDescent="0.2">
      <c r="A42" s="80"/>
      <c r="B42" s="100"/>
      <c r="C42" s="86">
        <f t="shared" si="7"/>
        <v>0</v>
      </c>
      <c r="D42" s="101"/>
      <c r="E42" s="86">
        <f t="shared" si="6"/>
        <v>0</v>
      </c>
      <c r="F42" s="22"/>
      <c r="M42" s="21"/>
      <c r="N42" s="21"/>
      <c r="O42" s="21"/>
      <c r="P42" s="21"/>
    </row>
    <row r="43" spans="1:17" ht="12.95" customHeight="1" x14ac:dyDescent="0.2">
      <c r="A43" s="80"/>
      <c r="B43" s="100"/>
      <c r="C43" s="86">
        <f t="shared" si="7"/>
        <v>0</v>
      </c>
      <c r="D43" s="101"/>
      <c r="E43" s="86">
        <f t="shared" si="6"/>
        <v>0</v>
      </c>
      <c r="F43" s="22"/>
      <c r="M43" s="21"/>
      <c r="N43" s="21"/>
      <c r="O43" s="21"/>
      <c r="P43" s="21"/>
    </row>
    <row r="44" spans="1:17" ht="12.95" customHeight="1" x14ac:dyDescent="0.2">
      <c r="A44" s="80"/>
      <c r="B44" s="100"/>
      <c r="C44" s="86">
        <f t="shared" si="7"/>
        <v>0</v>
      </c>
      <c r="D44" s="101"/>
      <c r="E44" s="86">
        <f t="shared" si="6"/>
        <v>0</v>
      </c>
      <c r="F44" s="22"/>
      <c r="M44" s="21"/>
      <c r="N44" s="21"/>
      <c r="O44" s="21"/>
      <c r="P44" s="21"/>
    </row>
    <row r="45" spans="1:17" ht="14.45" customHeight="1" x14ac:dyDescent="0.2">
      <c r="A45" s="10" t="s">
        <v>69</v>
      </c>
      <c r="B45" s="84">
        <f>SUM(B14:B44)+B13</f>
        <v>1477913</v>
      </c>
      <c r="C45" s="85">
        <f>SUM(C13:C44)</f>
        <v>0.99999999999999978</v>
      </c>
      <c r="D45" s="84">
        <f>SUM(D13:D44)</f>
        <v>1442481</v>
      </c>
      <c r="E45" s="85">
        <f>SUM(E13:E44)</f>
        <v>1</v>
      </c>
      <c r="F45" s="22"/>
      <c r="M45" s="21"/>
      <c r="N45" s="21"/>
      <c r="O45" s="21"/>
      <c r="P45" s="21"/>
    </row>
    <row r="46" spans="1:17" ht="14.45" customHeight="1" x14ac:dyDescent="0.2">
      <c r="A46" s="10" t="s">
        <v>70</v>
      </c>
      <c r="B46" s="84">
        <f>'Agency Revenue'!B36-'Agency Expenses'!B45</f>
        <v>-50306</v>
      </c>
      <c r="C46" s="88"/>
      <c r="D46" s="84">
        <f>'Agency Revenue'!E36-'Agency Expenses'!D45</f>
        <v>-67963</v>
      </c>
      <c r="E46" s="88"/>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 right="0" top="0.5" bottom="0.5" header="0.3" footer="0.3"/>
  <pageSetup scale="95"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opLeftCell="A15" workbookViewId="0">
      <selection activeCell="M39" sqref="M39"/>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75" t="s">
        <v>98</v>
      </c>
      <c r="B1" s="127"/>
      <c r="C1" s="127"/>
      <c r="D1" s="127"/>
      <c r="E1" s="127"/>
      <c r="F1" s="127"/>
      <c r="G1" s="127"/>
      <c r="H1" s="176"/>
      <c r="I1" s="176"/>
      <c r="J1" s="176"/>
      <c r="K1" s="176"/>
      <c r="L1" s="176"/>
      <c r="M1" s="176"/>
    </row>
    <row r="2" spans="1:13" ht="34.5" customHeight="1" x14ac:dyDescent="0.2">
      <c r="A2" s="50"/>
      <c r="B2" s="131" t="s">
        <v>71</v>
      </c>
      <c r="C2" s="179"/>
      <c r="D2" s="132"/>
      <c r="E2" s="183" t="s">
        <v>97</v>
      </c>
      <c r="F2" s="179"/>
      <c r="G2" s="132"/>
      <c r="H2" s="177"/>
      <c r="I2" s="117"/>
      <c r="J2" s="117"/>
      <c r="K2" s="117"/>
      <c r="L2" s="117"/>
      <c r="M2" s="117"/>
    </row>
    <row r="3" spans="1:13" ht="12.95" customHeight="1" x14ac:dyDescent="0.2">
      <c r="A3" s="29"/>
      <c r="B3" s="180">
        <v>46387</v>
      </c>
      <c r="C3" s="181"/>
      <c r="D3" s="182"/>
      <c r="E3" s="180">
        <v>46022</v>
      </c>
      <c r="F3" s="184"/>
      <c r="G3" s="185"/>
      <c r="H3" s="177"/>
      <c r="I3" s="117"/>
      <c r="J3" s="117"/>
      <c r="K3" s="117"/>
      <c r="L3" s="117"/>
      <c r="M3" s="117"/>
    </row>
    <row r="4" spans="1:13" ht="14.45" customHeight="1" x14ac:dyDescent="0.2">
      <c r="A4" s="49" t="s">
        <v>72</v>
      </c>
      <c r="B4" s="51" t="s">
        <v>73</v>
      </c>
      <c r="C4" s="51" t="s">
        <v>74</v>
      </c>
      <c r="D4" s="51" t="s">
        <v>75</v>
      </c>
      <c r="E4" s="51" t="s">
        <v>73</v>
      </c>
      <c r="F4" s="51" t="s">
        <v>74</v>
      </c>
      <c r="G4" s="51" t="s">
        <v>75</v>
      </c>
      <c r="H4" s="177"/>
      <c r="I4" s="117"/>
      <c r="J4" s="117"/>
      <c r="K4" s="117"/>
      <c r="L4" s="117"/>
      <c r="M4" s="117"/>
    </row>
    <row r="5" spans="1:13" ht="15.6" customHeight="1" x14ac:dyDescent="0.2">
      <c r="A5" s="48" t="s">
        <v>76</v>
      </c>
      <c r="B5" s="29"/>
      <c r="C5" s="29"/>
      <c r="D5" s="29"/>
      <c r="E5" s="29"/>
      <c r="F5" s="29"/>
      <c r="G5" s="29"/>
      <c r="H5" s="177"/>
      <c r="I5" s="117"/>
      <c r="J5" s="117"/>
      <c r="K5" s="117"/>
      <c r="L5" s="117"/>
      <c r="M5" s="117"/>
    </row>
    <row r="6" spans="1:13" ht="15.75" x14ac:dyDescent="0.2">
      <c r="A6" s="92" t="s">
        <v>191</v>
      </c>
      <c r="B6" s="93">
        <v>185465</v>
      </c>
      <c r="C6" s="80"/>
      <c r="D6" s="97">
        <f>(B6+C6)/($B$36+$C$36)</f>
        <v>0.12991320440429333</v>
      </c>
      <c r="E6" s="93">
        <v>143203</v>
      </c>
      <c r="F6" s="80"/>
      <c r="G6" s="97">
        <f>(E6+F6)/($E$36+$F$36)</f>
        <v>0.10418415764653501</v>
      </c>
      <c r="H6" s="177"/>
      <c r="I6" s="117"/>
      <c r="J6" s="117"/>
      <c r="K6" s="117"/>
      <c r="L6" s="117"/>
      <c r="M6" s="117"/>
    </row>
    <row r="7" spans="1:13" ht="15.75" x14ac:dyDescent="0.2">
      <c r="A7" s="80"/>
      <c r="B7" s="116">
        <v>7700</v>
      </c>
      <c r="C7" s="80"/>
      <c r="D7" s="97">
        <f t="shared" ref="D7:D35" si="0">(B7+C7)/($B$36+$C$36)</f>
        <v>5.3936412472059886E-3</v>
      </c>
      <c r="E7" s="116">
        <v>7700</v>
      </c>
      <c r="F7" s="80"/>
      <c r="G7" s="97">
        <f t="shared" ref="G7:G35" si="1">(E7+F7)/($E$36+$F$36)</f>
        <v>5.6019637429266115E-3</v>
      </c>
      <c r="H7" s="177"/>
      <c r="I7" s="117"/>
      <c r="J7" s="117"/>
      <c r="K7" s="117"/>
      <c r="L7" s="117"/>
      <c r="M7" s="117"/>
    </row>
    <row r="8" spans="1:13" ht="15.75" x14ac:dyDescent="0.2">
      <c r="A8" s="80" t="s">
        <v>192</v>
      </c>
      <c r="B8" s="80">
        <v>0</v>
      </c>
      <c r="C8" s="80"/>
      <c r="D8" s="97">
        <f t="shared" si="0"/>
        <v>0</v>
      </c>
      <c r="E8" s="80">
        <v>0</v>
      </c>
      <c r="F8" s="80"/>
      <c r="G8" s="97">
        <f t="shared" si="1"/>
        <v>0</v>
      </c>
      <c r="H8" s="177"/>
      <c r="I8" s="117"/>
      <c r="J8" s="117"/>
      <c r="K8" s="117"/>
      <c r="L8" s="117"/>
      <c r="M8" s="117"/>
    </row>
    <row r="9" spans="1:13" ht="15.75" x14ac:dyDescent="0.2">
      <c r="A9" s="80" t="s">
        <v>193</v>
      </c>
      <c r="B9" s="80">
        <v>0</v>
      </c>
      <c r="C9" s="80"/>
      <c r="D9" s="97">
        <f t="shared" si="0"/>
        <v>0</v>
      </c>
      <c r="E9" s="80">
        <v>0</v>
      </c>
      <c r="F9" s="80"/>
      <c r="G9" s="97">
        <f t="shared" si="1"/>
        <v>0</v>
      </c>
      <c r="H9" s="177"/>
      <c r="I9" s="117"/>
      <c r="J9" s="117"/>
      <c r="K9" s="117"/>
      <c r="L9" s="117"/>
      <c r="M9" s="117"/>
    </row>
    <row r="10" spans="1:13" ht="15.75" x14ac:dyDescent="0.2">
      <c r="A10" s="80"/>
      <c r="B10" s="80"/>
      <c r="C10" s="80"/>
      <c r="D10" s="97">
        <f t="shared" si="0"/>
        <v>0</v>
      </c>
      <c r="E10" s="80"/>
      <c r="F10" s="80"/>
      <c r="G10" s="97">
        <f t="shared" si="1"/>
        <v>0</v>
      </c>
      <c r="H10" s="177"/>
      <c r="I10" s="117"/>
      <c r="J10" s="117"/>
      <c r="K10" s="117"/>
      <c r="L10" s="117"/>
      <c r="M10" s="117"/>
    </row>
    <row r="11" spans="1:13" ht="15.75" x14ac:dyDescent="0.2">
      <c r="A11" s="80"/>
      <c r="B11" s="80"/>
      <c r="C11" s="80"/>
      <c r="D11" s="97">
        <f t="shared" si="0"/>
        <v>0</v>
      </c>
      <c r="E11" s="80"/>
      <c r="F11" s="80"/>
      <c r="G11" s="97">
        <f t="shared" si="1"/>
        <v>0</v>
      </c>
      <c r="H11" s="177"/>
      <c r="I11" s="117"/>
      <c r="J11" s="117"/>
      <c r="K11" s="117"/>
      <c r="L11" s="117"/>
      <c r="M11" s="117"/>
    </row>
    <row r="12" spans="1:13" ht="15.75" x14ac:dyDescent="0.2">
      <c r="A12" s="48" t="s">
        <v>77</v>
      </c>
      <c r="B12" s="29"/>
      <c r="C12" s="29"/>
      <c r="D12" s="98"/>
      <c r="E12" s="29"/>
      <c r="F12" s="29"/>
      <c r="G12" s="98"/>
      <c r="H12" s="177"/>
      <c r="I12" s="117"/>
      <c r="J12" s="117"/>
      <c r="K12" s="117"/>
      <c r="L12" s="117"/>
      <c r="M12" s="117"/>
    </row>
    <row r="13" spans="1:13" ht="15.6" customHeight="1" x14ac:dyDescent="0.2">
      <c r="A13" s="92" t="s">
        <v>194</v>
      </c>
      <c r="B13" s="93">
        <v>74589</v>
      </c>
      <c r="C13" s="80"/>
      <c r="D13" s="97">
        <f t="shared" si="0"/>
        <v>5.224757233608409E-2</v>
      </c>
      <c r="E13" s="93">
        <v>74353</v>
      </c>
      <c r="F13" s="80"/>
      <c r="G13" s="97">
        <f t="shared" si="1"/>
        <v>5.4093871451665242E-2</v>
      </c>
      <c r="H13" s="177"/>
      <c r="I13" s="117"/>
      <c r="J13" s="117"/>
      <c r="K13" s="117"/>
      <c r="L13" s="117"/>
      <c r="M13" s="117"/>
    </row>
    <row r="14" spans="1:13" ht="15.6" customHeight="1" x14ac:dyDescent="0.2">
      <c r="A14" s="92" t="s">
        <v>195</v>
      </c>
      <c r="B14" s="93">
        <v>217863</v>
      </c>
      <c r="C14" s="80"/>
      <c r="D14" s="97">
        <f t="shared" si="0"/>
        <v>0.15260712507013485</v>
      </c>
      <c r="E14" s="93">
        <v>124455</v>
      </c>
      <c r="F14" s="80"/>
      <c r="G14" s="97">
        <f t="shared" si="1"/>
        <v>9.0544467224146941E-2</v>
      </c>
      <c r="H14" s="177"/>
      <c r="I14" s="117"/>
      <c r="J14" s="117"/>
      <c r="K14" s="117"/>
      <c r="L14" s="117"/>
      <c r="M14" s="117"/>
    </row>
    <row r="15" spans="1:13" ht="15.6" customHeight="1" x14ac:dyDescent="0.2">
      <c r="A15" s="92"/>
      <c r="B15" s="93"/>
      <c r="C15" s="80"/>
      <c r="D15" s="97">
        <f t="shared" si="0"/>
        <v>0</v>
      </c>
      <c r="E15" s="93"/>
      <c r="F15" s="80"/>
      <c r="G15" s="97">
        <f t="shared" si="1"/>
        <v>0</v>
      </c>
      <c r="H15" s="177"/>
      <c r="I15" s="117"/>
      <c r="J15" s="117"/>
      <c r="K15" s="117"/>
      <c r="L15" s="117"/>
      <c r="M15" s="117"/>
    </row>
    <row r="16" spans="1:13" ht="15.75" x14ac:dyDescent="0.2">
      <c r="A16" s="80"/>
      <c r="B16" s="80"/>
      <c r="C16" s="80"/>
      <c r="D16" s="97">
        <f t="shared" si="0"/>
        <v>0</v>
      </c>
      <c r="E16" s="80"/>
      <c r="F16" s="80"/>
      <c r="G16" s="97">
        <f t="shared" si="1"/>
        <v>0</v>
      </c>
      <c r="H16" s="177"/>
      <c r="I16" s="117"/>
      <c r="J16" s="117"/>
      <c r="K16" s="117"/>
      <c r="L16" s="117"/>
      <c r="M16" s="117"/>
    </row>
    <row r="17" spans="1:13" ht="15.75" x14ac:dyDescent="0.2">
      <c r="A17" s="80"/>
      <c r="B17" s="80"/>
      <c r="C17" s="80"/>
      <c r="D17" s="97">
        <f t="shared" si="0"/>
        <v>0</v>
      </c>
      <c r="E17" s="80"/>
      <c r="F17" s="80"/>
      <c r="G17" s="97">
        <f t="shared" si="1"/>
        <v>0</v>
      </c>
      <c r="H17" s="177"/>
      <c r="I17" s="117"/>
      <c r="J17" s="117"/>
      <c r="K17" s="117"/>
      <c r="L17" s="117"/>
      <c r="M17" s="117"/>
    </row>
    <row r="18" spans="1:13" ht="15.6" customHeight="1" x14ac:dyDescent="0.2">
      <c r="A18" s="48" t="s">
        <v>78</v>
      </c>
      <c r="B18" s="29"/>
      <c r="C18" s="29"/>
      <c r="D18" s="98"/>
      <c r="E18" s="29"/>
      <c r="F18" s="29"/>
      <c r="G18" s="98"/>
      <c r="H18" s="177"/>
      <c r="I18" s="117"/>
      <c r="J18" s="117"/>
      <c r="K18" s="117"/>
      <c r="L18" s="117"/>
      <c r="M18" s="117"/>
    </row>
    <row r="19" spans="1:13" ht="15.6" customHeight="1" x14ac:dyDescent="0.2">
      <c r="A19" s="92"/>
      <c r="B19" s="93"/>
      <c r="C19" s="80"/>
      <c r="D19" s="97">
        <f t="shared" si="0"/>
        <v>0</v>
      </c>
      <c r="E19" s="93"/>
      <c r="F19" s="80"/>
      <c r="G19" s="97">
        <f t="shared" si="1"/>
        <v>0</v>
      </c>
      <c r="H19" s="177"/>
      <c r="I19" s="117"/>
      <c r="J19" s="117"/>
      <c r="K19" s="117"/>
      <c r="L19" s="117"/>
      <c r="M19" s="117"/>
    </row>
    <row r="20" spans="1:13" ht="15.6" customHeight="1" x14ac:dyDescent="0.2">
      <c r="A20" s="92"/>
      <c r="B20" s="93"/>
      <c r="C20" s="80"/>
      <c r="D20" s="97">
        <f t="shared" si="0"/>
        <v>0</v>
      </c>
      <c r="E20" s="93"/>
      <c r="F20" s="80"/>
      <c r="G20" s="97">
        <f t="shared" si="1"/>
        <v>0</v>
      </c>
      <c r="H20" s="177"/>
      <c r="I20" s="117"/>
      <c r="J20" s="117"/>
      <c r="K20" s="117"/>
      <c r="L20" s="117"/>
      <c r="M20" s="117"/>
    </row>
    <row r="21" spans="1:13" ht="15.6" customHeight="1" x14ac:dyDescent="0.2">
      <c r="A21" s="92"/>
      <c r="B21" s="93"/>
      <c r="C21" s="80"/>
      <c r="D21" s="97">
        <f t="shared" si="0"/>
        <v>0</v>
      </c>
      <c r="E21" s="93"/>
      <c r="F21" s="80"/>
      <c r="G21" s="97">
        <f t="shared" si="1"/>
        <v>0</v>
      </c>
      <c r="H21" s="177"/>
      <c r="I21" s="117"/>
      <c r="J21" s="117"/>
      <c r="K21" s="117"/>
      <c r="L21" s="117"/>
      <c r="M21" s="117"/>
    </row>
    <row r="22" spans="1:13" ht="15.75" x14ac:dyDescent="0.2">
      <c r="A22" s="80"/>
      <c r="B22" s="80"/>
      <c r="C22" s="80"/>
      <c r="D22" s="97">
        <f t="shared" si="0"/>
        <v>0</v>
      </c>
      <c r="E22" s="80"/>
      <c r="F22" s="80"/>
      <c r="G22" s="97">
        <f t="shared" si="1"/>
        <v>0</v>
      </c>
      <c r="H22" s="177"/>
      <c r="I22" s="117"/>
      <c r="J22" s="117"/>
      <c r="K22" s="117"/>
      <c r="L22" s="117"/>
      <c r="M22" s="117"/>
    </row>
    <row r="23" spans="1:13" ht="15.75" x14ac:dyDescent="0.2">
      <c r="A23" s="80"/>
      <c r="B23" s="80"/>
      <c r="C23" s="80"/>
      <c r="D23" s="97">
        <f t="shared" si="0"/>
        <v>0</v>
      </c>
      <c r="E23" s="80"/>
      <c r="F23" s="80"/>
      <c r="G23" s="97">
        <f t="shared" si="1"/>
        <v>0</v>
      </c>
      <c r="H23" s="177"/>
      <c r="I23" s="117"/>
      <c r="J23" s="117"/>
      <c r="K23" s="117"/>
      <c r="L23" s="117"/>
      <c r="M23" s="117"/>
    </row>
    <row r="24" spans="1:13" ht="15.6" customHeight="1" x14ac:dyDescent="0.2">
      <c r="A24" s="48" t="s">
        <v>79</v>
      </c>
      <c r="B24" s="29"/>
      <c r="C24" s="29"/>
      <c r="D24" s="98"/>
      <c r="E24" s="29"/>
      <c r="F24" s="29"/>
      <c r="G24" s="98"/>
      <c r="H24" s="177"/>
      <c r="I24" s="117"/>
      <c r="J24" s="117"/>
      <c r="K24" s="117"/>
      <c r="L24" s="117"/>
      <c r="M24" s="117"/>
    </row>
    <row r="25" spans="1:13" ht="15.6" customHeight="1" x14ac:dyDescent="0.2">
      <c r="A25" s="92" t="s">
        <v>196</v>
      </c>
      <c r="B25" s="93">
        <v>125000</v>
      </c>
      <c r="C25" s="80"/>
      <c r="D25" s="97">
        <f t="shared" si="0"/>
        <v>8.755911115594138E-2</v>
      </c>
      <c r="E25" s="93">
        <v>125000</v>
      </c>
      <c r="F25" s="80"/>
      <c r="G25" s="97">
        <f t="shared" si="1"/>
        <v>9.0940969852704737E-2</v>
      </c>
      <c r="H25" s="177"/>
      <c r="I25" s="117"/>
      <c r="J25" s="117"/>
      <c r="K25" s="117"/>
      <c r="L25" s="117"/>
      <c r="M25" s="117"/>
    </row>
    <row r="26" spans="1:13" ht="15.6" customHeight="1" x14ac:dyDescent="0.2">
      <c r="A26" s="92"/>
      <c r="B26" s="93"/>
      <c r="C26" s="80"/>
      <c r="D26" s="97">
        <f t="shared" si="0"/>
        <v>0</v>
      </c>
      <c r="E26" s="93"/>
      <c r="F26" s="80"/>
      <c r="G26" s="97">
        <f t="shared" si="1"/>
        <v>0</v>
      </c>
      <c r="H26" s="177"/>
      <c r="I26" s="117"/>
      <c r="J26" s="117"/>
      <c r="K26" s="117"/>
      <c r="L26" s="117"/>
      <c r="M26" s="117"/>
    </row>
    <row r="27" spans="1:13" ht="15.6" customHeight="1" x14ac:dyDescent="0.2">
      <c r="A27" s="92"/>
      <c r="B27" s="93"/>
      <c r="C27" s="80"/>
      <c r="D27" s="97">
        <f t="shared" si="0"/>
        <v>0</v>
      </c>
      <c r="E27" s="93"/>
      <c r="F27" s="80"/>
      <c r="G27" s="97">
        <f t="shared" si="1"/>
        <v>0</v>
      </c>
      <c r="H27" s="177"/>
      <c r="I27" s="117"/>
      <c r="J27" s="117"/>
      <c r="K27" s="117"/>
      <c r="L27" s="117"/>
      <c r="M27" s="117"/>
    </row>
    <row r="28" spans="1:13" ht="15.6" customHeight="1" x14ac:dyDescent="0.2">
      <c r="A28" s="92"/>
      <c r="B28" s="93"/>
      <c r="C28" s="80"/>
      <c r="D28" s="97">
        <f t="shared" si="0"/>
        <v>0</v>
      </c>
      <c r="E28" s="93"/>
      <c r="F28" s="80"/>
      <c r="G28" s="97">
        <f t="shared" si="1"/>
        <v>0</v>
      </c>
      <c r="H28" s="177"/>
      <c r="I28" s="117"/>
      <c r="J28" s="117"/>
      <c r="K28" s="117"/>
      <c r="L28" s="117"/>
      <c r="M28" s="117"/>
    </row>
    <row r="29" spans="1:13" ht="15.6" customHeight="1" x14ac:dyDescent="0.2">
      <c r="A29" s="92"/>
      <c r="B29" s="93"/>
      <c r="C29" s="80"/>
      <c r="D29" s="97">
        <f t="shared" si="0"/>
        <v>0</v>
      </c>
      <c r="E29" s="93"/>
      <c r="F29" s="80"/>
      <c r="G29" s="97">
        <f t="shared" si="1"/>
        <v>0</v>
      </c>
      <c r="H29" s="177"/>
      <c r="I29" s="117"/>
      <c r="J29" s="117"/>
      <c r="K29" s="117"/>
      <c r="L29" s="117"/>
      <c r="M29" s="117"/>
    </row>
    <row r="30" spans="1:13" ht="15.6" customHeight="1" x14ac:dyDescent="0.2">
      <c r="A30" s="48" t="s">
        <v>80</v>
      </c>
      <c r="B30" s="29"/>
      <c r="C30" s="29"/>
      <c r="D30" s="98"/>
      <c r="E30" s="29"/>
      <c r="F30" s="29"/>
      <c r="G30" s="98"/>
      <c r="H30" s="177"/>
      <c r="I30" s="117"/>
      <c r="J30" s="117"/>
      <c r="K30" s="117"/>
      <c r="L30" s="117"/>
      <c r="M30" s="117"/>
    </row>
    <row r="31" spans="1:13" ht="15.6" customHeight="1" x14ac:dyDescent="0.2">
      <c r="A31" s="92" t="s">
        <v>197</v>
      </c>
      <c r="B31" s="94">
        <v>87000</v>
      </c>
      <c r="C31" s="80"/>
      <c r="D31" s="97">
        <f t="shared" si="0"/>
        <v>6.0941141364535198E-2</v>
      </c>
      <c r="E31" s="93">
        <v>207000</v>
      </c>
      <c r="F31" s="80"/>
      <c r="G31" s="97">
        <f t="shared" si="1"/>
        <v>0.15059824607607902</v>
      </c>
      <c r="H31" s="177"/>
      <c r="I31" s="117"/>
      <c r="J31" s="117"/>
      <c r="K31" s="117"/>
      <c r="L31" s="117"/>
      <c r="M31" s="117"/>
    </row>
    <row r="32" spans="1:13" ht="15.6" customHeight="1" x14ac:dyDescent="0.2">
      <c r="A32" s="92" t="s">
        <v>198</v>
      </c>
      <c r="B32" s="93">
        <v>236250</v>
      </c>
      <c r="C32" s="80"/>
      <c r="D32" s="97">
        <f t="shared" si="0"/>
        <v>0.1654867200847292</v>
      </c>
      <c r="E32" s="93">
        <v>252086</v>
      </c>
      <c r="F32" s="80"/>
      <c r="G32" s="97">
        <f t="shared" si="1"/>
        <v>0.1833995626103114</v>
      </c>
      <c r="H32" s="177"/>
      <c r="I32" s="117"/>
      <c r="J32" s="117"/>
      <c r="K32" s="117"/>
      <c r="L32" s="117"/>
      <c r="M32" s="117"/>
    </row>
    <row r="33" spans="1:13" ht="15.6" customHeight="1" x14ac:dyDescent="0.2">
      <c r="A33" s="92" t="s">
        <v>199</v>
      </c>
      <c r="B33" s="93">
        <v>493740</v>
      </c>
      <c r="C33" s="80"/>
      <c r="D33" s="97">
        <f t="shared" si="0"/>
        <v>0.34585148433707597</v>
      </c>
      <c r="E33" s="93">
        <v>440721</v>
      </c>
      <c r="F33" s="80"/>
      <c r="G33" s="97">
        <f t="shared" si="1"/>
        <v>0.32063676139563108</v>
      </c>
      <c r="H33" s="177"/>
      <c r="I33" s="117"/>
      <c r="J33" s="117"/>
      <c r="K33" s="117"/>
      <c r="L33" s="117"/>
      <c r="M33" s="117"/>
    </row>
    <row r="34" spans="1:13" ht="15.6" customHeight="1" x14ac:dyDescent="0.2">
      <c r="A34" s="92"/>
      <c r="B34" s="93"/>
      <c r="C34" s="80"/>
      <c r="D34" s="97">
        <f t="shared" si="0"/>
        <v>0</v>
      </c>
      <c r="E34" s="93"/>
      <c r="F34" s="80"/>
      <c r="G34" s="97">
        <f t="shared" si="1"/>
        <v>0</v>
      </c>
      <c r="H34" s="177"/>
      <c r="I34" s="117"/>
      <c r="J34" s="117"/>
      <c r="K34" s="117"/>
      <c r="L34" s="117"/>
      <c r="M34" s="117"/>
    </row>
    <row r="35" spans="1:13" ht="15.6" customHeight="1" x14ac:dyDescent="0.2">
      <c r="A35" s="92"/>
      <c r="B35" s="93"/>
      <c r="C35" s="80"/>
      <c r="D35" s="97">
        <f t="shared" si="0"/>
        <v>0</v>
      </c>
      <c r="E35" s="93"/>
      <c r="F35" s="80"/>
      <c r="G35" s="97">
        <f t="shared" si="1"/>
        <v>0</v>
      </c>
      <c r="H35" s="177"/>
      <c r="I35" s="117"/>
      <c r="J35" s="117"/>
      <c r="K35" s="117"/>
      <c r="L35" s="117"/>
      <c r="M35" s="117"/>
    </row>
    <row r="36" spans="1:13" ht="15.6" customHeight="1" x14ac:dyDescent="0.2">
      <c r="A36" s="31" t="s">
        <v>81</v>
      </c>
      <c r="B36" s="95">
        <f>SUM(B6:B35)</f>
        <v>1427607</v>
      </c>
      <c r="C36" s="95">
        <f>SUM(C6:C35)</f>
        <v>0</v>
      </c>
      <c r="D36" s="96">
        <f>SUM(D6:D35)</f>
        <v>1</v>
      </c>
      <c r="E36" s="95">
        <f>SUM(E6:E35)</f>
        <v>1374518</v>
      </c>
      <c r="F36" s="95">
        <f t="shared" ref="F36:G36" si="2">SUM(F6:F35)</f>
        <v>0</v>
      </c>
      <c r="G36" s="96">
        <f t="shared" si="2"/>
        <v>1</v>
      </c>
      <c r="H36" s="177"/>
      <c r="I36" s="117"/>
      <c r="J36" s="117"/>
      <c r="K36" s="117"/>
      <c r="L36" s="117"/>
      <c r="M36" s="117"/>
    </row>
    <row r="37" spans="1:13" ht="23.25" x14ac:dyDescent="0.2">
      <c r="A37" s="178"/>
      <c r="B37" s="178"/>
      <c r="C37" s="178"/>
      <c r="D37" s="178"/>
      <c r="E37" s="178"/>
      <c r="F37" s="178"/>
      <c r="G37" s="178"/>
      <c r="H37" s="178"/>
      <c r="I37" s="178"/>
      <c r="J37" s="178"/>
      <c r="K37" s="178"/>
      <c r="L37" s="178"/>
      <c r="M37" s="178"/>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I1"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Board Information</vt:lpstr>
      <vt:lpstr>Agency Compensation</vt:lpstr>
      <vt:lpstr>Profile of Clients</vt:lpstr>
      <vt:lpstr>County HSAB Funding Budget</vt:lpstr>
      <vt:lpstr>Agency Expenses</vt:lpstr>
      <vt:lpstr>Agency Revenue</vt:lpstr>
      <vt:lpstr>Sheet1</vt:lpstr>
      <vt:lpstr>Sheet2</vt:lpstr>
      <vt:lpstr>Sheet3</vt:lpstr>
      <vt:lpstr>'Agency Compensation'!Print_Area</vt:lpstr>
      <vt:lpstr>'Agency Expenses'!Print_Area</vt:lpstr>
      <vt:lpstr>'Agency Revenue'!Print_Area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Myra Wittenberg</cp:lastModifiedBy>
  <cp:lastPrinted>2025-03-13T19:25:03Z</cp:lastPrinted>
  <dcterms:created xsi:type="dcterms:W3CDTF">2024-11-06T14:49:25Z</dcterms:created>
  <dcterms:modified xsi:type="dcterms:W3CDTF">2025-03-17T18:22:58Z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