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lockStructure="1"/>
  <bookViews>
    <workbookView xWindow="630" yWindow="630" windowWidth="22695" windowHeight="9915" activeTab="1"/>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45621" forceFullCalc="1"/>
</workbook>
</file>

<file path=xl/calcChain.xml><?xml version="1.0" encoding="utf-8"?>
<calcChain xmlns="http://schemas.openxmlformats.org/spreadsheetml/2006/main">
  <c r="C3" i="4" l="1"/>
  <c r="B3" i="4"/>
  <c r="U2" i="4"/>
  <c r="T2" i="4"/>
  <c r="R2" i="4"/>
  <c r="Q2" i="4"/>
  <c r="O2" i="4"/>
  <c r="N2" i="4"/>
  <c r="H23" i="3" s="1"/>
  <c r="L2" i="4"/>
  <c r="K2" i="4"/>
  <c r="I2" i="4"/>
  <c r="H2" i="4"/>
  <c r="H21" i="3" s="1"/>
  <c r="F2" i="4"/>
  <c r="E2" i="4"/>
  <c r="C2" i="4"/>
  <c r="B2" i="4"/>
  <c r="H12" i="3" s="1"/>
  <c r="U1" i="4"/>
  <c r="T1" i="4"/>
  <c r="R1" i="4"/>
  <c r="Q1" i="4"/>
  <c r="O1" i="4"/>
  <c r="N1" i="4"/>
  <c r="L1" i="4"/>
  <c r="K1" i="4"/>
  <c r="H22" i="3" s="1"/>
  <c r="I1" i="4"/>
  <c r="H1" i="4"/>
  <c r="F1" i="4"/>
  <c r="E1" i="4"/>
  <c r="H19" i="3" s="1"/>
  <c r="C1" i="4"/>
  <c r="B1" i="4"/>
  <c r="C33" i="3"/>
  <c r="C11" i="2" s="1"/>
  <c r="C14" i="2" s="1"/>
  <c r="H32" i="3"/>
  <c r="H30" i="3"/>
  <c r="H29" i="3"/>
  <c r="H28" i="3"/>
  <c r="H27" i="3"/>
  <c r="H25" i="3"/>
  <c r="H24" i="3"/>
  <c r="H18" i="3"/>
  <c r="H17" i="3"/>
  <c r="H16" i="3"/>
  <c r="H15" i="3"/>
  <c r="H14" i="3"/>
  <c r="H13" i="3"/>
  <c r="H11" i="3"/>
  <c r="H26" i="3" l="1"/>
  <c r="H20" i="3"/>
  <c r="H31" i="3"/>
  <c r="F33" i="3" l="1"/>
  <c r="E11" i="2" s="1"/>
  <c r="BB12" i="2" s="1"/>
  <c r="V12" i="2" l="1"/>
  <c r="AH12" i="2"/>
  <c r="T12" i="2"/>
  <c r="R12" i="2"/>
  <c r="AU12" i="2"/>
  <c r="AD12" i="2"/>
  <c r="AR12" i="2"/>
  <c r="I12" i="2"/>
  <c r="AP12" i="2"/>
  <c r="BD12" i="2"/>
  <c r="K12" i="2"/>
  <c r="AK12" i="2"/>
  <c r="AM12" i="2"/>
  <c r="AG12" i="2"/>
  <c r="AW12" i="2"/>
  <c r="P12" i="2"/>
  <c r="W12" i="2"/>
  <c r="N12" i="2"/>
  <c r="AB12" i="2"/>
  <c r="AQ12" i="2"/>
  <c r="Z12" i="2"/>
  <c r="AN12" i="2"/>
  <c r="BC12" i="2"/>
  <c r="AJ12" i="2"/>
  <c r="BA12" i="2"/>
  <c r="AE12" i="2"/>
  <c r="AF12" i="2"/>
  <c r="AL12" i="2"/>
  <c r="AZ12" i="2"/>
  <c r="AC12" i="2"/>
  <c r="AX12" i="2"/>
  <c r="Y12" i="2"/>
  <c r="AA12" i="2"/>
  <c r="M12" i="2"/>
  <c r="AS12" i="2"/>
  <c r="L12" i="2"/>
  <c r="O12" i="2"/>
  <c r="J12" i="2"/>
  <c r="X12" i="2"/>
  <c r="AI12" i="2"/>
  <c r="AY12" i="2"/>
  <c r="AV12" i="2"/>
  <c r="U12" i="2"/>
  <c r="AT12" i="2"/>
  <c r="Q12" i="2"/>
  <c r="S12" i="2"/>
  <c r="E14" i="2"/>
  <c r="AX15" i="2" s="1"/>
  <c r="AO12" i="2"/>
  <c r="H12" i="2"/>
  <c r="G12" i="2"/>
  <c r="BF11" i="2"/>
  <c r="Q15" i="2" l="1"/>
  <c r="AK15" i="2"/>
  <c r="AA15" i="2"/>
  <c r="BB15" i="2"/>
  <c r="BA15" i="2"/>
  <c r="AD15" i="2"/>
  <c r="AN15" i="2"/>
  <c r="G15" i="2"/>
  <c r="AC15" i="2"/>
  <c r="P15" i="2"/>
  <c r="U15" i="2"/>
  <c r="AH15" i="2"/>
  <c r="AZ15" i="2"/>
  <c r="AY15" i="2"/>
  <c r="AU15" i="2"/>
  <c r="AP15" i="2"/>
  <c r="R15" i="2"/>
  <c r="Z15" i="2"/>
  <c r="AJ15" i="2"/>
  <c r="AE15" i="2"/>
  <c r="X15" i="2"/>
  <c r="K15" i="2"/>
  <c r="BD15" i="2"/>
  <c r="W15" i="2"/>
  <c r="AR15" i="2"/>
  <c r="AO15" i="2"/>
  <c r="AG15" i="2"/>
  <c r="AL15" i="2"/>
  <c r="AV15" i="2"/>
  <c r="AI15" i="2"/>
  <c r="J15" i="2"/>
  <c r="AB15" i="2"/>
  <c r="O15" i="2"/>
  <c r="AW15" i="2"/>
  <c r="H15" i="2"/>
  <c r="AS15" i="2"/>
  <c r="AM15" i="2"/>
  <c r="Y15" i="2"/>
  <c r="N15" i="2"/>
  <c r="AF15" i="2"/>
  <c r="S15" i="2"/>
  <c r="I15" i="2"/>
  <c r="L15" i="2"/>
  <c r="AT15" i="2"/>
  <c r="M15" i="2"/>
  <c r="AQ15" i="2"/>
  <c r="BC15" i="2"/>
  <c r="V15" i="2"/>
  <c r="T15" i="2"/>
</calcChain>
</file>

<file path=xl/sharedStrings.xml><?xml version="1.0" encoding="utf-8"?>
<sst xmlns="http://schemas.openxmlformats.org/spreadsheetml/2006/main" count="109" uniqueCount="93">
  <si>
    <t>147d96fc8a8ce2ccf8d8c479e0e7e0422d9b7bd8fa7ec4dd4e790f3660e58d8e040b99025d86b951cd0c4e61f9a5e5f03d15628ae6b3dcaf45f58e1f6ef705eaO8tne/X5vI6aGSWmRzvaHjyXN+4hCm6inm/axIFr+U1lbc1g68ybTJ2lZHF4ihDl</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</si>
  <si>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</si>
  <si>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</si>
  <si>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</si>
  <si>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</si>
  <si>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</si>
  <si>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</si>
  <si>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</si>
  <si>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</si>
  <si>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</si>
  <si>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</si>
  <si>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</si>
  <si>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</si>
  <si>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</si>
  <si>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</si>
  <si>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</si>
  <si>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</si>
  <si>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</si>
  <si>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</si>
  <si>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</si>
  <si>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</si>
  <si>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</si>
  <si>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</si>
  <si>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</si>
  <si>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</si>
  <si>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</si>
  <si>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</si>
  <si>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</si>
  <si>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</si>
  <si>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</si>
  <si>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</si>
  <si>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</si>
  <si>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</si>
  <si>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</si>
  <si>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</si>
  <si>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</si>
  <si>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</si>
  <si>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</si>
  <si>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</si>
  <si>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</si>
  <si>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</si>
  <si>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</si>
  <si>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</si>
  <si>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</si>
  <si>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</si>
  <si>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</si>
  <si>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</si>
  <si>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</si>
  <si>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</si>
  <si>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</si>
  <si>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</si>
  <si>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</si>
  <si>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</si>
  <si>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</si>
  <si>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</si>
  <si>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</si>
  <si>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</si>
  <si>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</si>
  <si>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</si>
  <si>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</si>
  <si>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</si>
  <si>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</si>
  <si>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</si>
  <si>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</si>
  <si>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</si>
  <si>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</si>
  <si>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</si>
  <si>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</si>
  <si>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</si>
  <si>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</si>
  <si>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</si>
  <si>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</si>
  <si>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</si>
  <si>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</si>
  <si>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</si>
  <si>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</si>
  <si>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</si>
  <si>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</si>
  <si>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The Mission of Samuel’s House, Inc., is to provide housing in a nurturing environment for homeless women, women and  men with children, and intact families; and to provide them with care coordination beneficial to their physical, mental, emotional and spiritual well-being.</t>
  </si>
  <si>
    <t xml:space="preserve">SH program services include: •Emergency sheltering / •Case Management for all clients (families, women and children) /•Food and personal hygiene products for women and their children / •Clothing for women and their children  / •Life Skills workshops for families, women and children / •Job development services (obtaining and retaining jobs) /•Substance abuse and recovery workshops / •Alcohol and drug testing upon intake and random thereafter  / •Housing supervision for women court-ordered in lieu of being detained  in the Monroe  County Detention Center or released from jail or prison / •Assistance to victims (as referrals if not accepted in primary programs) / •Housing for mothers and their children together in order to avoid separation and/or foster care / • Reunification services for mothers and their children in collaboration with Wesley House Family Services  / • In-house essential supportive services and transportation to off-site services / •Referral from, and referral to, other agencies serving the homeless / •MSWC successful completion clients are recommended to transition to a permanent and supportive housing unit (SH long-term housing facilities or a comparable program such as Florida Keys Outreach Coalition) / •SH solicited and received hundreds of thousands of dollars to assist victims in need of disaster recovery aide and rebuilding post Hurricane Irma (2018 to 2021) / • SH actively engages as a partner agency for provision of other community services such as rental and utility assistance, food and nutrition, medical and related items (which do become necessary from time to time).   </t>
  </si>
  <si>
    <t>Shelter, food and nutrition, supplies (sanitation, cleaning and paper), utilities, repairs, rentals, maintenance, insurance, professional services, clothing, shoes and personal hygiene requirements, prevention and education; and other essential related operational expenses of the MSWC program.</t>
  </si>
  <si>
    <t>Women and women with children, who are homeless, at risk of becoming homeless, and in need of emergency sheltering, basic needs and case management service and support.  This is the program for which we are requesting funding for; the Mary Spottswood Women's Center Emergency Shelter program and services.</t>
  </si>
  <si>
    <t>The other SH programs serve women, women and men with children, and intact families, such as the Kathy's Hope and Casa de Meredith facilities.  Both programs offer transitional housing, permanent and supportive long term housing, along with open case management services.</t>
  </si>
  <si>
    <t>768 hours by 128 volunteers</t>
  </si>
  <si>
    <t xml:space="preserve">
*100% of the clients served will have basic needs met (food, clothing and shelter).   *100% of the clients served will be assigned a case manager within 72 hours or less of entry, will participate in a psychosocial assessment, develop life goals and the steps required to achieve said goals / self-sufficiency.  *75% of the clients served will see improved health.   *75% of the clients served will improve their basic live skills (cooking, cleaning, finance and budgeting activities, etc., and * 97% of the clients served will be employed before day 14 in the program.  *75% of the mothers served will improve their parenting skills; and *100% of the children served that remain in shelter for a minimum of 72 hours or more, which will initiate required use of their use of their social skills and interaction, begin expressing smiles, laughter and love; and, do this together, with their parent(s), as well as other clients and staff members.</t>
  </si>
  <si>
    <t>1 session / week / client (Case Management Services) at $35.00 / session / client.  Group Meetings / Counseling - 1 hr session / 2 X weekly - $1,725.00</t>
  </si>
  <si>
    <t>$ 185,465.00</t>
  </si>
  <si>
    <t xml:space="preserve"> </t>
  </si>
  <si>
    <t>SH clients are referred to our programs via the judicial system, law enforcement, medical and addiction program professionals, probation offices, the Sheriff's Office via the JIP program, FL DCF,  CoC Monroe, peer agencies, word of mouth resulting from an experience of a from former client,  as well as existing clients, board members, family members, private medical providers, etc.</t>
  </si>
  <si>
    <t>13</t>
  </si>
  <si>
    <t xml:space="preserve">Samuel's House request grant funding for the Mary Spottswood Women's Center Emergency Shelter, only.   We are actively fundraising for funds to support renovation expenses of the two permanent and supportive (PS/PSH0 housing programs at Kathy's Hope and Casa de Meredith.  </t>
  </si>
  <si>
    <t xml:space="preserve">Part I:  ORGANIZATION OVERVIEW:   Samuel's House, Inc. (SH) is a registered non-profit, 501 (c) (3) agency, who has provided services to the homeless; and those who are at risk of becoming homeless, since October of 1999.  The target population at the Mary Spottswood Women’s Center Emergency Shelter (MSWC) is women, and women with children.  This is our primary program offering that provides for safe shelter and basic needs, including food and nutrition, for a period of up to 90-days.  We are licensed for 36 beds at MSWC.    The MSWC program is the only county-wide shelter program serving women, and women with children; and is the program for which we are requesting grant funding assistance for, via the HSAB grant application.   
Kathy’s Hope is a 16 unit bed / bathroom complex, with shared living room, diningroom, and kitchen / laundry facilities.  KH serves women and women with children, and opened for clients in 2007.  Casa de Meredith (CdM) opened in 2010, consists of 9 units total, with 7 - 2 bed / bathroom apartments, and 2 efficiencies.  CdM serves women and men with children, and intact families.  Both programs provide structured, permanent and supportive housing, which is a lifestyle option for clients who require continued case management, and support services.
Part II: COLLABORATION / COST SAVINGS / EFFICENCY: 
SH is an active member of the Monroe Continuum of Care (CoC), and has been since its inception.  The CoC membership represents 38 (+/-) social / human service agencies, who  collaborate on a regular basis; maintaining day to day communication, participate in monthly board and committee meetings, collect and report client data demographics and services rendered via an integrated HMIS software program; all of which assures no duplicated services.  The CoC provides a spirit of cooperation to social / human service providers as sub-contracting agents; and, is tasked with administrative oversight by HUD and DCF for grant funds, sub-contractor performance, and other goals / objectives.  
SH is a licensed by the Florida Department of Children and Family Services (DCF), as a Substance Abuse and General Intervention service provider.  This licensure requires we maintain long term relationships with peer providers of social and human services, representatives of the judicial system and law enforcement, probation officers, and many others.  It is a common practice for law enforcement to provide a courtesy ride to a client, desiring to enter the MSWC shelter program.     
Below, is a sample list of agencies and organizations SH regularly collaborates with:  • Florida DCF • 16th Circuit Judicial Courts • Monroe County Detention Center • Monroe County Sheriff’s Office • Wesley House Family Services • Guidance Care Center of the Keys • Lower Keys Medical Center • Key Bridge, Inc. • Monroe County BOCC • City of Key West • HUD • Depoo Treatment Center • Probation Offices • Monroe County CoC • Monroe County COAD • Salvation Army  • American Red Cross • Volunteer Florida, and many more that would be too lengthy to list here, but are available upon request.  Partnership with the judicial and legal system representatives allow for a direct transfer option, which equates to individuals who are being released from incarceration, or treatment elsewhere, who find themselves homeless or at risk of becoming homeless upon release, being able to arrange for a direct transport to the MSWC shelter.   The direct transfer option does require communication, pre-screening, and approval, prior to the release date.  This process is multiple agency collaboration; and can provide cost savings to the taxpayers of Monroe County.   </t>
  </si>
  <si>
    <t xml:space="preserve">Samuel's House HSAB Fund award was reduced by $10,000.00 last year as recommemnded by HSAB.  We also did not have the added opportunity of applying for County Clerk's Drug Abuse Trust Fund, or FDLE grants.  All of which results in a decrease of operating expense assistance.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</si>
</sst>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quot;Questions&quot;"/>
    <numFmt numFmtId="165" formatCode="0\ &quot;pts&quot;"/>
    <numFmt numFmtId="166" formatCode="0.00%\ &quot;Complete&quot;"/>
    <numFmt numFmtId="167" formatCode="&quot;The comment must be left blank for this response&quot;"/>
  </numFmts>
  <fonts count="6"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
      <sz val="12"/>
      <color rgb="FF000000"/>
      <name val="Arial"/>
      <family val="2"/>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61">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49" fontId="5" fillId="3" borderId="2" xfId="0" applyNumberFormat="1" applyFont="1" applyFill="1" applyBorder="1" applyAlignment="1" applyProtection="1">
      <alignment horizontal="center" vertical="center" wrapText="1"/>
      <protection locked="0"/>
    </xf>
    <xf numFmtId="49" fontId="5" fillId="3" borderId="3" xfId="0" applyNumberFormat="1" applyFont="1" applyFill="1" applyBorder="1" applyAlignment="1" applyProtection="1">
      <alignment horizontal="left" vertical="center" wrapText="1" indent="1"/>
      <protection locked="0"/>
    </xf>
    <xf numFmtId="0" fontId="5" fillId="2" borderId="0" xfId="0" applyFont="1" applyFill="1" applyProtection="1">
      <protection locked="0"/>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2" fillId="4" borderId="0" xfId="0" applyFont="1" applyFill="1" applyAlignment="1">
      <alignment horizontal="center" vertical="center" wrapText="1"/>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cellXfs>
  <cellStyles count="1">
    <cellStyle name="Normal" xfId="0" builtinId="0"/>
  </cellStyles>
  <dxfs count="21">
    <dxf>
      <fill>
        <patternFill patternType="solid">
          <fgColor rgb="FFFFFFFF"/>
          <bgColor rgb="FFFFFFFF"/>
        </patternFill>
      </fill>
    </dxf>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numFmt numFmtId="14" formatCode="0.00%"/>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ZZ702"/>
  <sheetViews>
    <sheetView showRowColHeaders="0" topLeftCell="A192" workbookViewId="0">
      <selection activeCell="B16" sqref="B16:E16"/>
    </sheetView>
  </sheetViews>
  <sheetFormatPr defaultRowHeight="15" x14ac:dyDescent="0.2"/>
  <cols>
    <col min="2" max="5" width="25" customWidth="1"/>
    <col min="702" max="702" width="9.109375" hidden="1"/>
  </cols>
  <sheetData>
    <row r="8" spans="2:5" ht="32.1" customHeight="1" x14ac:dyDescent="0.2">
      <c r="B8" s="41" t="s">
        <v>1</v>
      </c>
      <c r="C8" s="42"/>
      <c r="D8" s="42"/>
      <c r="E8" s="42"/>
    </row>
    <row r="10" spans="2:5" ht="27.75" x14ac:dyDescent="0.2">
      <c r="B10" s="2" t="s">
        <v>2</v>
      </c>
    </row>
    <row r="12" spans="2:5" ht="409.6" customHeight="1" x14ac:dyDescent="0.2">
      <c r="B12" s="43" t="s">
        <v>3</v>
      </c>
      <c r="C12" s="43"/>
      <c r="D12" s="43"/>
      <c r="E12" s="43"/>
    </row>
    <row r="14" spans="2:5" ht="27.75" x14ac:dyDescent="0.2">
      <c r="B14" s="2" t="s">
        <v>4</v>
      </c>
    </row>
    <row r="16" spans="2:5" ht="15.95" customHeight="1" x14ac:dyDescent="0.2">
      <c r="B16" s="44" t="s">
        <v>5</v>
      </c>
      <c r="C16" s="42"/>
      <c r="D16" s="42"/>
      <c r="E16" s="42"/>
    </row>
    <row r="702" spans="702:702" x14ac:dyDescent="0.2">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F16"/>
  <sheetViews>
    <sheetView showRowColHeaders="0" tabSelected="1" workbookViewId="0">
      <pane ySplit="10" topLeftCell="A11" activePane="bottomLeft" state="frozen"/>
      <selection pane="bottomLeft" activeCell="B11" sqref="B11:BF13"/>
    </sheetView>
  </sheetViews>
  <sheetFormatPr defaultRowHeight="15" x14ac:dyDescent="0.2"/>
  <cols>
    <col min="2" max="3" width="20" customWidth="1"/>
    <col min="4" max="4" width="9.109375" hidden="1"/>
    <col min="5" max="5" width="20" customWidth="1"/>
    <col min="6" max="6" width="2" customWidth="1"/>
    <col min="7" max="56" width="1" customWidth="1"/>
    <col min="57" max="57" width="2" customWidth="1"/>
    <col min="58" max="58" width="20" customWidth="1"/>
  </cols>
  <sheetData>
    <row r="2" spans="2:58" hidden="1" x14ac:dyDescent="0.2"/>
    <row r="3" spans="2:58" hidden="1" x14ac:dyDescent="0.2"/>
    <row r="4" spans="2:58" hidden="1" x14ac:dyDescent="0.2"/>
    <row r="5" spans="2:58" hidden="1" x14ac:dyDescent="0.2"/>
    <row r="6" spans="2:58" hidden="1" x14ac:dyDescent="0.2"/>
    <row r="7" spans="2:58" hidden="1" x14ac:dyDescent="0.2"/>
    <row r="8" spans="2:58" ht="27.75" x14ac:dyDescent="0.2">
      <c r="B8" s="2" t="s">
        <v>7</v>
      </c>
    </row>
    <row r="10" spans="2:58" ht="32.1" customHeight="1" x14ac:dyDescent="0.2">
      <c r="B10" s="5" t="s">
        <v>8</v>
      </c>
      <c r="C10" s="5" t="s">
        <v>9</v>
      </c>
      <c r="D10" s="5" t="s">
        <v>10</v>
      </c>
      <c r="E10" s="5" t="s">
        <v>11</v>
      </c>
      <c r="F10" s="45" t="s">
        <v>12</v>
      </c>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5" t="s">
        <v>13</v>
      </c>
    </row>
    <row r="11" spans="2:58" x14ac:dyDescent="0.2">
      <c r="B11" s="52">
        <v>1</v>
      </c>
      <c r="C11" s="53">
        <f>'1'!C33</f>
        <v>19</v>
      </c>
      <c r="D11" s="53"/>
      <c r="E11" s="53">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54" t="str">
        <f ca="1">IF(E11= 1, "Complete: no errors",IF(COUNTIF(INDIRECT("'"&amp;B11:B13&amp;"'!H11:H12"),"*"&amp;"response"&amp;"*"),"Errors present","No errors"))</f>
        <v>Complete: no errors</v>
      </c>
    </row>
    <row r="12" spans="2:58" x14ac:dyDescent="0.2">
      <c r="B12" s="52"/>
      <c r="C12" s="53"/>
      <c r="D12" s="53"/>
      <c r="E12" s="53"/>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54"/>
    </row>
    <row r="13" spans="2:58" x14ac:dyDescent="0.2">
      <c r="B13" s="52"/>
      <c r="C13" s="53"/>
      <c r="D13" s="53"/>
      <c r="E13" s="53"/>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54"/>
    </row>
    <row r="14" spans="2:58" ht="18" x14ac:dyDescent="0.2">
      <c r="B14" s="46" t="s">
        <v>6</v>
      </c>
      <c r="C14" s="48">
        <f>SUM(C11:C13)</f>
        <v>19</v>
      </c>
      <c r="D14" s="48"/>
      <c r="E14" s="48">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50"/>
    </row>
    <row r="15" spans="2:58" ht="18" x14ac:dyDescent="0.2">
      <c r="B15" s="47"/>
      <c r="C15" s="49"/>
      <c r="D15" s="49"/>
      <c r="E15" s="49"/>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51"/>
    </row>
    <row r="16" spans="2:58" ht="18" x14ac:dyDescent="0.2">
      <c r="B16" s="47"/>
      <c r="C16" s="49"/>
      <c r="D16" s="49"/>
      <c r="E16" s="49"/>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51"/>
    </row>
  </sheetData>
  <sheetProtection password="E36C" sheet="1" objects="1" scenarios="1" insertHyperlinks="0"/>
  <mergeCells count="11">
    <mergeCell ref="BF14:BF16"/>
    <mergeCell ref="B11:B13"/>
    <mergeCell ref="C11:C13"/>
    <mergeCell ref="D11:D13"/>
    <mergeCell ref="E11:E13"/>
    <mergeCell ref="BF11:BF13"/>
    <mergeCell ref="F10:BE10"/>
    <mergeCell ref="B14:B16"/>
    <mergeCell ref="C14:C16"/>
    <mergeCell ref="D14:D16"/>
    <mergeCell ref="E14:E16"/>
  </mergeCells>
  <conditionalFormatting sqref="G12:BD12">
    <cfRule type="expression" dxfId="20" priority="1">
      <formula>G$12</formula>
    </cfRule>
    <cfRule type="expression" dxfId="19" priority="2">
      <formula>NOT(G$12)</formula>
    </cfRule>
  </conditionalFormatting>
  <conditionalFormatting sqref="G15:BD15">
    <cfRule type="expression" dxfId="18" priority="3">
      <formula>G$15</formula>
    </cfRule>
    <cfRule type="expression" dxfId="17" priority="4">
      <formula>NOT(G$15)</formula>
    </cfRule>
  </conditionalFormatting>
  <conditionalFormatting sqref="E11:E16">
    <cfRule type="expression" dxfId="16" priority="5">
      <formula>TRUE</formula>
    </cfRule>
  </conditionalFormatting>
  <conditionalFormatting sqref="BF11:BF13">
    <cfRule type="expression" dxfId="15" priority="6">
      <formula>$BF11 ="Complete: no errors"</formula>
    </cfRule>
    <cfRule type="expression" dxfId="14" priority="7">
      <formula>$BF11 = "Errors present"</formula>
    </cfRule>
  </conditionalFormatting>
  <conditionalFormatting sqref="B11:BF13">
    <cfRule type="expression" dxfId="13" priority="8">
      <formula>OR(IF(ISNUMBER($B11),MOD($B11,2)=1,FALSE),IF(ISNUMBER($B10),MOD($B10,2)=1,FALSE),IF(ISNUMBER($B9),MOD($B9,2)=1,FALSE))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3"/>
  <sheetViews>
    <sheetView showRowColHeaders="0" topLeftCell="C1" workbookViewId="0">
      <pane ySplit="10" topLeftCell="A31" activePane="bottomLeft" state="frozen"/>
      <selection pane="bottomLeft" activeCell="G23" sqref="G23"/>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14</v>
      </c>
    </row>
    <row r="3" spans="2:9" hidden="1" x14ac:dyDescent="0.2"/>
    <row r="4" spans="2:9" hidden="1" x14ac:dyDescent="0.2"/>
    <row r="5" spans="2:9" hidden="1" x14ac:dyDescent="0.2"/>
    <row r="6" spans="2:9" hidden="1" x14ac:dyDescent="0.2"/>
    <row r="7" spans="2:9" hidden="1" x14ac:dyDescent="0.2"/>
    <row r="8" spans="2:9" hidden="1" x14ac:dyDescent="0.2"/>
    <row r="10" spans="2:9" ht="32.1" customHeight="1" x14ac:dyDescent="0.2">
      <c r="C10" s="5" t="s">
        <v>15</v>
      </c>
      <c r="D10" s="5" t="s">
        <v>16</v>
      </c>
      <c r="E10" s="5" t="s">
        <v>10</v>
      </c>
      <c r="F10" s="6" t="s">
        <v>17</v>
      </c>
      <c r="G10" s="6" t="s">
        <v>18</v>
      </c>
      <c r="H10" s="6" t="s">
        <v>19</v>
      </c>
      <c r="I10" t="s">
        <v>10</v>
      </c>
    </row>
    <row r="11" spans="2:9" ht="20.100000000000001" customHeight="1" x14ac:dyDescent="0.2">
      <c r="B11" s="1"/>
      <c r="C11" s="55" t="s">
        <v>20</v>
      </c>
      <c r="D11" s="56"/>
      <c r="E11" s="57"/>
      <c r="F11" s="9"/>
      <c r="G11" s="10"/>
      <c r="H11" s="14" t="str">
        <f>IF(AND(ISBLANK(F11),ISBLANK(G11)),"?", "Anything entered in this row will be ignored")</f>
        <v>?</v>
      </c>
      <c r="I11" s="1">
        <v>-1</v>
      </c>
    </row>
    <row r="12" spans="2:9" ht="195" x14ac:dyDescent="0.2">
      <c r="B12" s="1">
        <v>1257726</v>
      </c>
      <c r="C12" s="3" t="s">
        <v>21</v>
      </c>
      <c r="D12" s="13" t="s">
        <v>22</v>
      </c>
      <c r="E12" s="4"/>
      <c r="F12" s="7" t="s">
        <v>62</v>
      </c>
      <c r="G12" s="8" t="s">
        <v>86</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150" x14ac:dyDescent="0.2">
      <c r="B13" s="1">
        <v>1257730</v>
      </c>
      <c r="C13" s="3" t="s">
        <v>23</v>
      </c>
      <c r="D13" s="13" t="s">
        <v>24</v>
      </c>
      <c r="E13" s="4"/>
      <c r="F13" s="7" t="s">
        <v>78</v>
      </c>
      <c r="G13" s="8"/>
      <c r="H13" s="14" t="str">
        <f ca="1">IF(AND(
            OR(OFFSET($H13,0,-2) = "-",OFFSET($H13,0,-2) = ""),OFFSET($H13,0,-1) = ""),"Incomplete","Complete")</f>
        <v>Complete</v>
      </c>
      <c r="I13" s="1">
        <v>0</v>
      </c>
    </row>
    <row r="14" spans="2:9" ht="409.5" x14ac:dyDescent="0.2">
      <c r="B14" s="1">
        <v>1257731</v>
      </c>
      <c r="C14" s="3" t="s">
        <v>25</v>
      </c>
      <c r="D14" s="13" t="s">
        <v>26</v>
      </c>
      <c r="E14" s="4"/>
      <c r="F14" s="7" t="s">
        <v>79</v>
      </c>
      <c r="G14" s="8"/>
      <c r="H14" s="14" t="str">
        <f ca="1">IF(AND(
            OR(OFFSET($H14,0,-2) = "-",OFFSET($H14,0,-2) = ""),OFFSET($H14,0,-1) = ""),"Incomplete","Complete")</f>
        <v>Complete</v>
      </c>
      <c r="I14" s="1">
        <v>1</v>
      </c>
    </row>
    <row r="15" spans="2:9" ht="45" customHeight="1" x14ac:dyDescent="0.2">
      <c r="B15" s="1">
        <v>1254674</v>
      </c>
      <c r="C15" s="3" t="s">
        <v>27</v>
      </c>
      <c r="D15" s="13" t="s">
        <v>28</v>
      </c>
      <c r="E15" s="4"/>
      <c r="F15" s="7" t="s">
        <v>80</v>
      </c>
      <c r="G15" s="8"/>
      <c r="H15" s="14" t="str">
        <f ca="1">IF(AND(
            OR(OFFSET($H15,0,-2) = "-",OFFSET($H15,0,-2) = ""),OFFSET($H15,0,-1) = ""),"Incomplete","Complete")</f>
        <v>Complete</v>
      </c>
      <c r="I15" s="1">
        <v>0</v>
      </c>
    </row>
    <row r="16" spans="2:9" ht="20.100000000000001" customHeight="1" x14ac:dyDescent="0.2">
      <c r="B16" s="1"/>
      <c r="C16" s="55" t="s">
        <v>29</v>
      </c>
      <c r="D16" s="56"/>
      <c r="E16" s="57"/>
      <c r="F16" s="9"/>
      <c r="G16" s="10"/>
      <c r="H16" s="14" t="str">
        <f>IF(AND(ISBLANK(F16),ISBLANK(G16)),"?", "Anything entered in this row will be ignored")</f>
        <v>?</v>
      </c>
      <c r="I16" s="1">
        <v>-1</v>
      </c>
    </row>
    <row r="17" spans="1:9" ht="409.5" x14ac:dyDescent="0.2">
      <c r="B17" s="1">
        <v>1257715</v>
      </c>
      <c r="C17" s="3" t="s">
        <v>30</v>
      </c>
      <c r="D17" s="13" t="s">
        <v>31</v>
      </c>
      <c r="E17" s="4"/>
      <c r="F17" s="38" t="s">
        <v>91</v>
      </c>
      <c r="G17" s="8"/>
      <c r="H17" s="14" t="str">
        <f ca="1">IF(AND(
            OR(OFFSET($H17,0,-2) = "-",OFFSET($H17,0,-2) = ""),OFFSET($H17,0,-1) = ""),"Incomplete","Complete")</f>
        <v>Complete</v>
      </c>
      <c r="I17" s="1">
        <v>1</v>
      </c>
    </row>
    <row r="18" spans="1:9" ht="20.100000000000001" customHeight="1" x14ac:dyDescent="0.2">
      <c r="B18" s="1"/>
      <c r="C18" s="55" t="s">
        <v>32</v>
      </c>
      <c r="D18" s="56"/>
      <c r="E18" s="57"/>
      <c r="F18" s="9"/>
      <c r="G18" s="10"/>
      <c r="H18" s="14" t="str">
        <f>IF(AND(ISBLANK(F18),ISBLANK(G18)),"?", "Anything entered in this row will be ignored")</f>
        <v>?</v>
      </c>
      <c r="I18" s="1">
        <v>-1</v>
      </c>
    </row>
    <row r="19" spans="1:9" ht="45" x14ac:dyDescent="0.2">
      <c r="B19" s="1">
        <v>1257733</v>
      </c>
      <c r="C19" s="3" t="s">
        <v>33</v>
      </c>
      <c r="D19" s="13" t="s">
        <v>34</v>
      </c>
      <c r="E19" s="4"/>
      <c r="F19" s="7" t="s">
        <v>65</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1:9" ht="45" x14ac:dyDescent="0.2">
      <c r="B20" s="1">
        <v>1257734</v>
      </c>
      <c r="C20" s="3" t="s">
        <v>35</v>
      </c>
      <c r="D20" s="13" t="s">
        <v>36</v>
      </c>
      <c r="E20" s="4"/>
      <c r="F20" s="7" t="s">
        <v>65</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1:9" ht="60" x14ac:dyDescent="0.2">
      <c r="B21" s="1">
        <v>1257738</v>
      </c>
      <c r="C21" s="3" t="s">
        <v>37</v>
      </c>
      <c r="D21" s="13" t="s">
        <v>38</v>
      </c>
      <c r="E21" s="4"/>
      <c r="F21" s="7" t="s">
        <v>66</v>
      </c>
      <c r="G21" s="8"/>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1:9" ht="60" x14ac:dyDescent="0.2">
      <c r="B22" s="1">
        <v>1257740</v>
      </c>
      <c r="C22" s="3" t="s">
        <v>39</v>
      </c>
      <c r="D22" s="13" t="s">
        <v>40</v>
      </c>
      <c r="E22" s="4"/>
      <c r="F22" s="7" t="s">
        <v>70</v>
      </c>
      <c r="G22" s="39" t="s">
        <v>92</v>
      </c>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1:9" ht="60" x14ac:dyDescent="0.2">
      <c r="A23">
        <v>7</v>
      </c>
      <c r="B23" s="1">
        <v>1258124</v>
      </c>
      <c r="C23" s="3" t="s">
        <v>41</v>
      </c>
      <c r="D23" s="13" t="s">
        <v>42</v>
      </c>
      <c r="E23" s="4"/>
      <c r="F23" s="7" t="s">
        <v>66</v>
      </c>
      <c r="G23" s="8" t="s">
        <v>87</v>
      </c>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1:9" ht="180" x14ac:dyDescent="0.2">
      <c r="B24" s="1">
        <v>1258128</v>
      </c>
      <c r="C24" s="3" t="s">
        <v>43</v>
      </c>
      <c r="D24" s="13" t="s">
        <v>44</v>
      </c>
      <c r="E24" s="4"/>
      <c r="F24" s="7" t="s">
        <v>81</v>
      </c>
      <c r="G24" s="7" t="s">
        <v>82</v>
      </c>
      <c r="H24" s="14" t="str">
        <f ca="1">IF(AND(
            OR(OFFSET($H24,0,-2) = "-",OFFSET($H24,0,-2) = ""),OFFSET($H24,0,-1) = ""),"Incomplete","Complete")</f>
        <v>Complete</v>
      </c>
      <c r="I24" s="1">
        <v>0</v>
      </c>
    </row>
    <row r="25" spans="1:9" ht="210" x14ac:dyDescent="0.2">
      <c r="B25" s="1">
        <v>1258129</v>
      </c>
      <c r="C25" s="3" t="s">
        <v>45</v>
      </c>
      <c r="D25" s="13" t="s">
        <v>46</v>
      </c>
      <c r="E25" s="4"/>
      <c r="F25" s="7" t="s">
        <v>88</v>
      </c>
      <c r="G25" s="8"/>
      <c r="H25" s="14" t="str">
        <f ca="1">IF(AND(
            OR(OFFSET($H25,0,-2) = "-",OFFSET($H25,0,-2) = ""),OFFSET($H25,0,-1) = ""),"Incomplete","Complete")</f>
        <v>Complete</v>
      </c>
      <c r="I25" s="1">
        <v>1</v>
      </c>
    </row>
    <row r="26" spans="1:9" ht="60" x14ac:dyDescent="0.2">
      <c r="B26" s="1">
        <v>1258132</v>
      </c>
      <c r="C26" s="3" t="s">
        <v>47</v>
      </c>
      <c r="D26" s="13" t="s">
        <v>48</v>
      </c>
      <c r="E26" s="4"/>
      <c r="F26" s="40" t="s">
        <v>66</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1:9" ht="75" x14ac:dyDescent="0.2">
      <c r="B27" s="1">
        <v>1258137</v>
      </c>
      <c r="C27" s="3" t="s">
        <v>49</v>
      </c>
      <c r="D27" s="13" t="s">
        <v>50</v>
      </c>
      <c r="E27" s="4"/>
      <c r="F27" s="38" t="s">
        <v>83</v>
      </c>
      <c r="G27" s="8"/>
      <c r="H27" s="14" t="str">
        <f ca="1">IF(AND(
            OR(OFFSET($H27,0,-2) = "-",OFFSET($H27,0,-2) = ""),OFFSET($H27,0,-1) = ""),"Incomplete","Complete")</f>
        <v>Complete</v>
      </c>
      <c r="I27" s="1">
        <v>1</v>
      </c>
    </row>
    <row r="28" spans="1:9" ht="409.5" x14ac:dyDescent="0.2">
      <c r="B28" s="1">
        <v>1258139</v>
      </c>
      <c r="C28" s="3" t="s">
        <v>51</v>
      </c>
      <c r="D28" s="13" t="s">
        <v>52</v>
      </c>
      <c r="E28" s="4"/>
      <c r="F28" s="38" t="s">
        <v>84</v>
      </c>
      <c r="G28" s="8"/>
      <c r="H28" s="14" t="str">
        <f ca="1">IF(AND(
            OR(OFFSET($H28,0,-2) = "-",OFFSET($H28,0,-2) = ""),OFFSET($H28,0,-1) = ""),"Incomplete","Complete")</f>
        <v>Complete</v>
      </c>
      <c r="I28" s="1">
        <v>0</v>
      </c>
    </row>
    <row r="29" spans="1:9" ht="105" x14ac:dyDescent="0.2">
      <c r="B29" s="1">
        <v>1258141</v>
      </c>
      <c r="C29" s="3" t="s">
        <v>53</v>
      </c>
      <c r="D29" s="13" t="s">
        <v>54</v>
      </c>
      <c r="E29" s="4"/>
      <c r="F29" s="38" t="s">
        <v>85</v>
      </c>
      <c r="G29" s="8"/>
      <c r="H29" s="14" t="str">
        <f ca="1">IF(AND(
            OR(OFFSET($H29,0,-2) = "-",OFFSET($H29,0,-2) = ""),OFFSET($H29,0,-1) = ""),"Incomplete","Complete")</f>
        <v>Complete</v>
      </c>
      <c r="I29" s="1">
        <v>1</v>
      </c>
    </row>
    <row r="30" spans="1:9" ht="75" x14ac:dyDescent="0.2">
      <c r="B30" s="1">
        <v>1363343</v>
      </c>
      <c r="C30" s="3" t="s">
        <v>55</v>
      </c>
      <c r="D30" s="13" t="s">
        <v>56</v>
      </c>
      <c r="E30" s="4"/>
      <c r="F30" s="38" t="s">
        <v>89</v>
      </c>
      <c r="G30" s="8"/>
      <c r="H30" s="14" t="str">
        <f ca="1">IF(AND(
            OR(OFFSET($H30,0,-2) = "-",OFFSET($H30,0,-2) = ""),OFFSET($H30,0,-1) = ""),"Incomplete","Complete")</f>
        <v>Complete</v>
      </c>
      <c r="I30" s="1">
        <v>0</v>
      </c>
    </row>
    <row r="31" spans="1:9" ht="45" x14ac:dyDescent="0.2">
      <c r="B31" s="1">
        <v>1363448</v>
      </c>
      <c r="C31" s="3" t="s">
        <v>57</v>
      </c>
      <c r="D31" s="13" t="s">
        <v>58</v>
      </c>
      <c r="E31" s="4"/>
      <c r="F31" s="7" t="s">
        <v>65</v>
      </c>
      <c r="G31" s="39" t="s">
        <v>87</v>
      </c>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1:9" ht="165" x14ac:dyDescent="0.2">
      <c r="B32" s="1">
        <v>1258142</v>
      </c>
      <c r="C32" s="3" t="s">
        <v>59</v>
      </c>
      <c r="D32" s="13" t="s">
        <v>60</v>
      </c>
      <c r="E32" s="4"/>
      <c r="F32" s="38" t="s">
        <v>90</v>
      </c>
      <c r="G32" s="8"/>
      <c r="H32" s="14" t="str">
        <f ca="1">IF(AND(
            OR(OFFSET($H32,0,-2) = "-",OFFSET($H32,0,-2) = ""),OFFSET($H32,0,-1) = ""),"Incomplete","Complete")</f>
        <v>Complete</v>
      </c>
      <c r="I32" s="1">
        <v>0</v>
      </c>
    </row>
    <row r="33" spans="2:8" ht="27" customHeight="1" x14ac:dyDescent="0.2">
      <c r="B33">
        <v>-1</v>
      </c>
      <c r="C33" s="58">
        <f>COUNTIF(I11:I32,"&lt;&gt;-1")</f>
        <v>19</v>
      </c>
      <c r="D33" s="59"/>
      <c r="E33" s="12"/>
      <c r="F33" s="60">
        <f ca="1">IF(C33=0,1,(COUNTIF(H11:H32,TRUE)+COUNTIF(H11:H32,"Complete")) / (C33))</f>
        <v>1</v>
      </c>
      <c r="G33" s="59"/>
      <c r="H33" s="11"/>
    </row>
  </sheetData>
  <sheetProtection password="E36C" sheet="1" objects="1" scenarios="1" insertHyperlinks="0"/>
  <mergeCells count="5">
    <mergeCell ref="C11:E11"/>
    <mergeCell ref="C16:E16"/>
    <mergeCell ref="C18:E18"/>
    <mergeCell ref="C33:D33"/>
    <mergeCell ref="F33:G33"/>
  </mergeCells>
  <conditionalFormatting sqref="H11">
    <cfRule type="containsText" dxfId="12" priority="1" operator="containsText" text="~?">
      <formula>NOT(ISERROR(SEARCH("~?",H11)))</formula>
    </cfRule>
  </conditionalFormatting>
  <conditionalFormatting sqref="H16">
    <cfRule type="containsText" dxfId="11" priority="2" operator="containsText" text="~?">
      <formula>NOT(ISERROR(SEARCH("~?",H16)))</formula>
    </cfRule>
  </conditionalFormatting>
  <conditionalFormatting sqref="H18">
    <cfRule type="containsText" dxfId="10" priority="3" operator="containsText" text="~?">
      <formula>NOT(ISERROR(SEARCH("~?",H18)))</formula>
    </cfRule>
  </conditionalFormatting>
  <conditionalFormatting sqref="C11:G23 C24:F24 C25:G25 C27:G32 C26:E26 G26">
    <cfRule type="expression" dxfId="9" priority="4">
      <formula>$I11=1</formula>
    </cfRule>
  </conditionalFormatting>
  <conditionalFormatting sqref="H11">
    <cfRule type="expression" dxfId="8" priority="5">
      <formula>$H11=""</formula>
    </cfRule>
  </conditionalFormatting>
  <conditionalFormatting sqref="H16">
    <cfRule type="expression" dxfId="7" priority="6">
      <formula>$H16=""</formula>
    </cfRule>
  </conditionalFormatting>
  <conditionalFormatting sqref="H18">
    <cfRule type="expression" dxfId="6" priority="7">
      <formula>$H18=""</formula>
    </cfRule>
  </conditionalFormatting>
  <conditionalFormatting sqref="H11:H32">
    <cfRule type="expression" dxfId="5" priority="8">
      <formula>$H11 ="Complete"</formula>
    </cfRule>
    <cfRule type="expression" dxfId="4" priority="9">
      <formula>$H11=1</formula>
    </cfRule>
    <cfRule type="expression" dxfId="3" priority="10">
      <formula>$H11</formula>
    </cfRule>
    <cfRule type="expression" dxfId="2" priority="11">
      <formula>AND(NOT(ISBLANK($H11)), NOT($H11))</formula>
    </cfRule>
    <cfRule type="expression" dxfId="1" priority="12">
      <formula>NOT(ISBLANK($H11))</formula>
    </cfRule>
  </conditionalFormatting>
  <conditionalFormatting sqref="G24">
    <cfRule type="expression" dxfId="0" priority="14">
      <formula>$I26=1</formula>
    </cfRule>
  </conditionalFormatting>
  <dataValidations count="7">
    <dataValidation type="list" showErrorMessage="1" errorTitle="Error - Invalid Input" error="Please select an item from the drop-down list." sqref="F19:F20">
      <formula1>"Yes,No"</formula1>
    </dataValidation>
    <dataValidation type="list" showErrorMessage="1" errorTitle="Error - Invalid Input" error="Please select an item from the drop-down list." sqref="G24">
      <formula1>"Yes - Please explain why you failed to meet the deadline,No"</formula1>
    </dataValidation>
    <dataValidation type="list" showErrorMessage="1" errorTitle="Error - Invalid Input" error="Please select an item from the drop-down list." sqref="F21">
      <formula1>"Yes; what changed?,No"</formula1>
    </dataValidation>
    <dataValidation type="list" showErrorMessage="1" errorTitle="Error - Invalid Input" error="Please select an item from the drop-down list." sqref="F31">
      <formula1>"Yes,No - What positions are open &amp; why? How does this impact your services?"</formula1>
    </dataValidation>
    <dataValidation type="list" showErrorMessage="1" errorTitle="Error - Invalid Input" error="Please select an item from the drop-down list." sqref="F22">
      <formula1>"Yes; How much? From what source? Why was funding lost?,No"</formula1>
    </dataValidation>
    <dataValidation type="list" showErrorMessage="1" errorTitle="Error - Invalid Input" error="Please select an item from the drop-down list." sqref="F23">
      <formula1>"Yes - Please list source(s) and amount(s).,No"</formula1>
    </dataValidation>
    <dataValidation type="list" showErrorMessage="1" errorTitle="Error - Invalid Input" error="Please select an item from the drop-down list." sqref="F12">
      <formula1>"Medical Services,Core Social Services,Quality of Life Improvement Services"</formula1>
    </dataValidation>
  </dataValidations>
  <pageMargins left="0.25" right="0.25" top="0.75" bottom="0.75" header="0.3" footer="0.3"/>
  <pageSetup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
  <sheetViews>
    <sheetView workbookViewId="0">
      <selection sqref="A1:U4"/>
    </sheetView>
  </sheetViews>
  <sheetFormatPr defaultRowHeight="15" x14ac:dyDescent="0.2"/>
  <sheetData>
    <row r="1" spans="1:21" x14ac:dyDescent="0.2">
      <c r="A1" s="26" t="s">
        <v>61</v>
      </c>
      <c r="B1" s="1" t="b">
        <f>FALSE()</f>
        <v>0</v>
      </c>
      <c r="C1" s="1" t="b">
        <f>FALSE()</f>
        <v>0</v>
      </c>
      <c r="D1" s="26" t="s">
        <v>65</v>
      </c>
      <c r="E1" s="1" t="b">
        <f>FALSE()</f>
        <v>0</v>
      </c>
      <c r="F1" s="1" t="b">
        <f>TRUE()</f>
        <v>1</v>
      </c>
      <c r="G1" s="26" t="s">
        <v>68</v>
      </c>
      <c r="H1" s="1" t="b">
        <f>TRUE()</f>
        <v>1</v>
      </c>
      <c r="I1" s="1" t="b">
        <f>FALSE()</f>
        <v>0</v>
      </c>
      <c r="J1" s="26" t="s">
        <v>70</v>
      </c>
      <c r="K1" s="1" t="b">
        <f>TRUE()</f>
        <v>1</v>
      </c>
      <c r="L1" s="1" t="b">
        <f>FALSE()</f>
        <v>0</v>
      </c>
      <c r="M1" s="26" t="s">
        <v>72</v>
      </c>
      <c r="N1" s="1" t="b">
        <f>TRUE()</f>
        <v>1</v>
      </c>
      <c r="O1" s="1" t="b">
        <f>FALSE()</f>
        <v>0</v>
      </c>
      <c r="P1" s="26" t="s">
        <v>74</v>
      </c>
      <c r="Q1" s="1" t="b">
        <f>TRUE()</f>
        <v>1</v>
      </c>
      <c r="R1" s="1" t="b">
        <f>FALSE()</f>
        <v>0</v>
      </c>
      <c r="S1" s="26" t="s">
        <v>65</v>
      </c>
      <c r="T1" s="1" t="b">
        <f>FALSE()</f>
        <v>0</v>
      </c>
      <c r="U1" s="1" t="b">
        <f>FALSE()</f>
        <v>0</v>
      </c>
    </row>
    <row r="2" spans="1:21" x14ac:dyDescent="0.2">
      <c r="A2" s="26" t="s">
        <v>62</v>
      </c>
      <c r="B2" s="1" t="b">
        <f>FALSE()</f>
        <v>0</v>
      </c>
      <c r="C2" s="1" t="b">
        <f>FALSE()</f>
        <v>0</v>
      </c>
      <c r="D2" s="26" t="s">
        <v>66</v>
      </c>
      <c r="E2" s="1" t="b">
        <f>FALSE()</f>
        <v>0</v>
      </c>
      <c r="F2" s="1" t="b">
        <f>TRUE()</f>
        <v>1</v>
      </c>
      <c r="G2" s="26" t="s">
        <v>66</v>
      </c>
      <c r="H2" s="1" t="b">
        <f>FALSE()</f>
        <v>0</v>
      </c>
      <c r="I2" s="1" t="b">
        <f>TRUE()</f>
        <v>1</v>
      </c>
      <c r="J2" s="26" t="s">
        <v>66</v>
      </c>
      <c r="K2" s="1" t="b">
        <f>FALSE()</f>
        <v>0</v>
      </c>
      <c r="L2" s="1" t="b">
        <f>TRUE()</f>
        <v>1</v>
      </c>
      <c r="M2" s="26" t="s">
        <v>66</v>
      </c>
      <c r="N2" s="1" t="b">
        <f>FALSE()</f>
        <v>0</v>
      </c>
      <c r="O2" s="1" t="b">
        <f>TRUE()</f>
        <v>1</v>
      </c>
      <c r="P2" s="26" t="s">
        <v>66</v>
      </c>
      <c r="Q2" s="1" t="b">
        <f>FALSE()</f>
        <v>0</v>
      </c>
      <c r="R2" s="1" t="b">
        <f>TRUE()</f>
        <v>1</v>
      </c>
      <c r="S2" s="26" t="s">
        <v>76</v>
      </c>
      <c r="T2" s="1" t="b">
        <f>TRUE()</f>
        <v>1</v>
      </c>
      <c r="U2" s="1" t="b">
        <f>FALSE()</f>
        <v>0</v>
      </c>
    </row>
    <row r="3" spans="1:21" x14ac:dyDescent="0.2">
      <c r="A3" s="26" t="s">
        <v>63</v>
      </c>
      <c r="B3" s="1" t="b">
        <f>FALSE()</f>
        <v>0</v>
      </c>
      <c r="C3" s="1" t="b">
        <f>FALSE()</f>
        <v>0</v>
      </c>
      <c r="D3" s="1" t="s">
        <v>67</v>
      </c>
      <c r="E3" s="1"/>
      <c r="F3" s="1"/>
      <c r="G3" s="1" t="s">
        <v>69</v>
      </c>
      <c r="H3" s="1"/>
      <c r="I3" s="1"/>
      <c r="J3" s="1" t="s">
        <v>71</v>
      </c>
      <c r="K3" s="1"/>
      <c r="L3" s="1"/>
      <c r="M3" s="1" t="s">
        <v>73</v>
      </c>
      <c r="N3" s="1"/>
      <c r="O3" s="1"/>
      <c r="P3" s="1" t="s">
        <v>75</v>
      </c>
      <c r="Q3" s="1"/>
      <c r="R3" s="1"/>
      <c r="S3" s="1" t="s">
        <v>77</v>
      </c>
      <c r="T3" s="1"/>
      <c r="U3" s="1"/>
    </row>
    <row r="4" spans="1:21" x14ac:dyDescent="0.2">
      <c r="A4" s="1" t="s">
        <v>64</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creator>Bonfire</dc:creator>
  <cp:lastModifiedBy>Myra Wittenberg</cp:lastModifiedBy>
  <cp:lastPrinted>2025-03-17T18:13:25Z</cp:lastPrinted>
  <dcterms:created xsi:type="dcterms:W3CDTF">2025-02-10T13:49:45Z</dcterms:created>
  <dcterms:modified xsi:type="dcterms:W3CDTF">2025-03-17T18:20:46Z</dcterms:modified>
</cp:coreProperties>
</file>