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iana Flenard\OneDrive\Desktop\"/>
    </mc:Choice>
  </mc:AlternateContent>
  <workbookProtection lockStructure="1"/>
  <bookViews>
    <workbookView xWindow="0" yWindow="0" windowWidth="28305" windowHeight="11475" activeTab="2"/>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52511" forceFullCalc="1"/>
</workbook>
</file>

<file path=xl/calcChain.xml><?xml version="1.0" encoding="utf-8"?>
<calcChain xmlns="http://schemas.openxmlformats.org/spreadsheetml/2006/main">
  <c r="C3" i="4" l="1"/>
  <c r="B3" i="4"/>
  <c r="U2" i="4"/>
  <c r="T2" i="4"/>
  <c r="H31" i="3" s="1"/>
  <c r="R2" i="4"/>
  <c r="Q2" i="4"/>
  <c r="H26" i="3" s="1"/>
  <c r="O2" i="4"/>
  <c r="N2" i="4"/>
  <c r="H23" i="3" s="1"/>
  <c r="L2" i="4"/>
  <c r="K2" i="4"/>
  <c r="I2" i="4"/>
  <c r="H2" i="4"/>
  <c r="H21" i="3" s="1"/>
  <c r="F2" i="4"/>
  <c r="E2" i="4"/>
  <c r="C2" i="4"/>
  <c r="B2" i="4"/>
  <c r="H12" i="3" s="1"/>
  <c r="U1" i="4"/>
  <c r="T1" i="4"/>
  <c r="R1" i="4"/>
  <c r="Q1" i="4"/>
  <c r="O1" i="4"/>
  <c r="N1" i="4"/>
  <c r="L1" i="4"/>
  <c r="K1" i="4"/>
  <c r="H22" i="3" s="1"/>
  <c r="I1" i="4"/>
  <c r="H1" i="4"/>
  <c r="F1" i="4"/>
  <c r="E1" i="4"/>
  <c r="H19" i="3" s="1"/>
  <c r="C1" i="4"/>
  <c r="B1" i="4"/>
  <c r="C33" i="3"/>
  <c r="H32" i="3"/>
  <c r="H30" i="3"/>
  <c r="H29" i="3"/>
  <c r="H28" i="3"/>
  <c r="H27" i="3"/>
  <c r="H25" i="3"/>
  <c r="H24" i="3"/>
  <c r="H18" i="3"/>
  <c r="H17" i="3"/>
  <c r="H16" i="3"/>
  <c r="H15" i="3"/>
  <c r="H14" i="3"/>
  <c r="H13" i="3"/>
  <c r="H11" i="3"/>
  <c r="H20" i="3" l="1"/>
  <c r="F33" i="3" s="1"/>
  <c r="E11" i="2" s="1"/>
  <c r="BB12" i="2" s="1"/>
  <c r="C11" i="2"/>
  <c r="C14" i="2" s="1"/>
  <c r="BF11" i="2" l="1"/>
  <c r="O12" i="2"/>
  <c r="AZ12" i="2"/>
  <c r="AE12" i="2"/>
  <c r="U12" i="2"/>
  <c r="J12" i="2"/>
  <c r="AU12" i="2"/>
  <c r="AK12" i="2"/>
  <c r="Z12" i="2"/>
  <c r="T12" i="2"/>
  <c r="BA12" i="2"/>
  <c r="AP12" i="2"/>
  <c r="AF12" i="2"/>
  <c r="E14" i="2"/>
  <c r="AP15" i="2" s="1"/>
  <c r="S12" i="2"/>
  <c r="AI12" i="2"/>
  <c r="AY12" i="2"/>
  <c r="AB12" i="2"/>
  <c r="I12" i="2"/>
  <c r="Y12" i="2"/>
  <c r="AO12" i="2"/>
  <c r="H12" i="2"/>
  <c r="AN12" i="2"/>
  <c r="N12" i="2"/>
  <c r="AD12" i="2"/>
  <c r="AT12" i="2"/>
  <c r="G12" i="2"/>
  <c r="W12" i="2"/>
  <c r="AM12" i="2"/>
  <c r="BC12" i="2"/>
  <c r="AJ12" i="2"/>
  <c r="M12" i="2"/>
  <c r="AC12" i="2"/>
  <c r="AS12" i="2"/>
  <c r="P12" i="2"/>
  <c r="AV12" i="2"/>
  <c r="R12" i="2"/>
  <c r="AH12" i="2"/>
  <c r="AX12" i="2"/>
  <c r="K12" i="2"/>
  <c r="AA12" i="2"/>
  <c r="AQ12" i="2"/>
  <c r="L12" i="2"/>
  <c r="AR12" i="2"/>
  <c r="Q12" i="2"/>
  <c r="AG12" i="2"/>
  <c r="AW12" i="2"/>
  <c r="X12" i="2"/>
  <c r="BD12" i="2"/>
  <c r="V12" i="2"/>
  <c r="AL12" i="2"/>
  <c r="BA15" i="2" l="1"/>
  <c r="S15" i="2"/>
  <c r="AG15" i="2"/>
  <c r="X15" i="2"/>
  <c r="AY15" i="2"/>
  <c r="AI15" i="2"/>
  <c r="N15" i="2"/>
  <c r="AN15" i="2"/>
  <c r="AD15" i="2"/>
  <c r="Q15" i="2"/>
  <c r="BD15" i="2"/>
  <c r="AT15" i="2"/>
  <c r="AM15" i="2"/>
  <c r="AC15" i="2"/>
  <c r="AB15" i="2"/>
  <c r="AK15" i="2"/>
  <c r="BB15" i="2"/>
  <c r="G15" i="2"/>
  <c r="W15" i="2"/>
  <c r="BC15" i="2"/>
  <c r="H15" i="2"/>
  <c r="AR15" i="2"/>
  <c r="M15" i="2"/>
  <c r="R15" i="2"/>
  <c r="AH15" i="2"/>
  <c r="AX15" i="2"/>
  <c r="K15" i="2"/>
  <c r="AA15" i="2"/>
  <c r="AQ15" i="2"/>
  <c r="T15" i="2"/>
  <c r="AO15" i="2"/>
  <c r="L15" i="2"/>
  <c r="AF15" i="2"/>
  <c r="AV15" i="2"/>
  <c r="U15" i="2"/>
  <c r="AW15" i="2"/>
  <c r="V15" i="2"/>
  <c r="AL15" i="2"/>
  <c r="O15" i="2"/>
  <c r="AE15" i="2"/>
  <c r="AU15" i="2"/>
  <c r="I15" i="2"/>
  <c r="AS15" i="2"/>
  <c r="P15" i="2"/>
  <c r="AJ15" i="2"/>
  <c r="AZ15" i="2"/>
  <c r="Y15" i="2"/>
  <c r="J15" i="2"/>
  <c r="Z15" i="2"/>
</calcChain>
</file>

<file path=xl/sharedStrings.xml><?xml version="1.0" encoding="utf-8"?>
<sst xmlns="http://schemas.openxmlformats.org/spreadsheetml/2006/main" count="110" uniqueCount="95">
  <si>
    <t>ec143bf45fb5102a30ff37142b217c89453318862694bda43294159aa8397e2cd788cfb0beacf7733f3d1ca6321f88b2494391b3306a36568ef9ec9ca0e647f0/ZYVg2k8cHZQKWdxLtgqSEXDHDZPyTX+9u4354Ey7cwfRs9kxDndL3vJhPHOoAGL</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</si>
  <si>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</si>
  <si>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</si>
  <si>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</si>
  <si>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</si>
  <si>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</si>
  <si>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</si>
  <si>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</si>
  <si>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</si>
  <si>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</si>
  <si>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</si>
  <si>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</si>
  <si>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</si>
  <si>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</si>
  <si>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</si>
  <si>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</si>
  <si>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</si>
  <si>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</si>
  <si>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</si>
  <si>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</si>
  <si>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</si>
  <si>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</si>
  <si>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</si>
  <si>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</si>
  <si>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</si>
  <si>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</si>
  <si>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</si>
  <si>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</si>
  <si>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</si>
  <si>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</si>
  <si>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</si>
  <si>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</si>
  <si>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</si>
  <si>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</si>
  <si>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</si>
  <si>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</si>
  <si>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</si>
  <si>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</si>
  <si>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</si>
  <si>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</si>
  <si>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</si>
  <si>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</si>
  <si>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</si>
  <si>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</si>
  <si>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</si>
  <si>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</si>
  <si>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</si>
  <si>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</si>
  <si>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</si>
  <si>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</si>
  <si>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</si>
  <si>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</si>
  <si>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</si>
  <si>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</si>
  <si>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</si>
  <si>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</si>
  <si>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</si>
  <si>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</si>
  <si>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</si>
  <si>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</si>
  <si>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</si>
  <si>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</si>
  <si>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</si>
  <si>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</si>
  <si>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</si>
  <si>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</si>
  <si>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</si>
  <si>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</si>
  <si>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</si>
  <si>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</si>
  <si>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</si>
  <si>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</si>
  <si>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</si>
  <si>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</si>
  <si>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</si>
  <si>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</si>
  <si>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</si>
  <si>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</si>
  <si>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Vocational Training and housing for individuals with intellectual disabilities</t>
  </si>
  <si>
    <t>To provide the required 12.5% local match for our Adult Day Training Program</t>
  </si>
  <si>
    <t>MARC is the only provider of services to the intellectually disabled members of our community in Monroe County.  Without MARC, many Monroe County residents would have to send their disabled family members to other parts of the state to get the support and services they need and deserve.  Our required local match of $383,573 and we are requesting $210,000.</t>
  </si>
  <si>
    <t>MARC had a special appropriation of $150,000 from the Florida Legislature and that appropriation was vetoed by the Governo</t>
  </si>
  <si>
    <t>Adults with intellectual and developmental disabilities from 18 to 100</t>
  </si>
  <si>
    <t>Referrals are made by the State of Florida Agency for Persons with Disabilities</t>
  </si>
  <si>
    <t>Number of individuals meeting their vocational goals and number of individuals that are employed in the community and earning at or above the state minimum wage</t>
  </si>
  <si>
    <t>Group Home Manager and supported living staff.  These vacancies do not have a direct impact on service delivery</t>
  </si>
  <si>
    <t>400 hours of program service were contributed by 4 volunteers</t>
  </si>
  <si>
    <t>Adult Day Training-$11 per hour</t>
  </si>
  <si>
    <t>To provide our developmentally disabled members with dignified, compassionate, professional care in a family environment for the duration of their lives</t>
  </si>
  <si>
    <t>Monroe Association for ReMARCable Citizens-Where ReMARCable People Thrive</t>
  </si>
  <si>
    <t>MARC is requesting partial funding for our Adult Day Training programs which are located in Key West and Tavernier.  The Key West program serves individuals from Big Pine Key to Key West and the Tavernier program serves individuals from Key Largo to Marathon</t>
  </si>
  <si>
    <t>The cost of Adult Day Training is $11 per hour and we are reimbursed by the state at $6.83 per hour</t>
  </si>
  <si>
    <t>66 current-need 68 to 70</t>
  </si>
  <si>
    <t>Requesting $210,000</t>
  </si>
  <si>
    <t>Sherrifs Forfieture Fund-$7357.14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</si>
</sst>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Z702"/>
  <sheetViews>
    <sheetView showRowColHeaders="0" topLeftCell="A13" workbookViewId="0">
      <selection activeCell="D43" sqref="D43"/>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2" t="s">
        <v>12</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5" t="s">
        <v>13</v>
      </c>
    </row>
    <row r="11" spans="2:58" x14ac:dyDescent="0.2">
      <c r="B11" s="49">
        <v>1</v>
      </c>
      <c r="C11" s="50">
        <f>'1'!C33</f>
        <v>19</v>
      </c>
      <c r="D11" s="50"/>
      <c r="E11" s="50">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1" t="str">
        <f ca="1">IF(E11= 1, "Complete: no errors",IF(COUNTIF(INDIRECT("'"&amp;B11:B13&amp;"'!H11:H12"),"*"&amp;"response"&amp;"*"),"Errors present","No errors"))</f>
        <v>Complete: no errors</v>
      </c>
    </row>
    <row r="12" spans="2:58" x14ac:dyDescent="0.2">
      <c r="B12" s="49"/>
      <c r="C12" s="50"/>
      <c r="D12" s="50"/>
      <c r="E12" s="50"/>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1"/>
    </row>
    <row r="13" spans="2:58" x14ac:dyDescent="0.2">
      <c r="B13" s="49"/>
      <c r="C13" s="50"/>
      <c r="D13" s="50"/>
      <c r="E13" s="50"/>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1"/>
    </row>
    <row r="14" spans="2:58" ht="18" x14ac:dyDescent="0.2">
      <c r="B14" s="43" t="s">
        <v>6</v>
      </c>
      <c r="C14" s="45">
        <f>SUM(C11:C13)</f>
        <v>19</v>
      </c>
      <c r="D14" s="45"/>
      <c r="E14" s="45">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7"/>
    </row>
    <row r="15" spans="2:58" ht="18" x14ac:dyDescent="0.2">
      <c r="B15" s="44"/>
      <c r="C15" s="46"/>
      <c r="D15" s="46"/>
      <c r="E15" s="46"/>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8"/>
    </row>
    <row r="16" spans="2:58" ht="18" x14ac:dyDescent="0.2">
      <c r="B16" s="44"/>
      <c r="C16" s="46"/>
      <c r="D16" s="46"/>
      <c r="E16" s="46"/>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8"/>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showRowColHeaders="0" tabSelected="1" workbookViewId="0">
      <pane ySplit="10" topLeftCell="A29" activePane="bottomLeft" state="frozen"/>
      <selection pane="bottomLeft" activeCell="G21" sqref="G21"/>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62</v>
      </c>
      <c r="G12" s="8" t="s">
        <v>93</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90" x14ac:dyDescent="0.2">
      <c r="B13" s="1">
        <v>1257730</v>
      </c>
      <c r="C13" s="3" t="s">
        <v>23</v>
      </c>
      <c r="D13" s="13" t="s">
        <v>24</v>
      </c>
      <c r="E13" s="4"/>
      <c r="F13" s="7" t="s">
        <v>88</v>
      </c>
      <c r="G13" s="8" t="s">
        <v>89</v>
      </c>
      <c r="H13" s="14" t="str">
        <f ca="1">IF(AND(
            OR(OFFSET($H13,0,-2) = "-",OFFSET($H13,0,-2) = ""),OFFSET($H13,0,-1) = ""),"Incomplete","Complete")</f>
        <v>Complete</v>
      </c>
      <c r="I13" s="1">
        <v>0</v>
      </c>
    </row>
    <row r="14" spans="2:9" ht="45" x14ac:dyDescent="0.2">
      <c r="B14" s="1">
        <v>1257731</v>
      </c>
      <c r="C14" s="3" t="s">
        <v>25</v>
      </c>
      <c r="D14" s="13" t="s">
        <v>26</v>
      </c>
      <c r="E14" s="4"/>
      <c r="F14" s="7" t="s">
        <v>78</v>
      </c>
      <c r="G14" s="8"/>
      <c r="H14" s="14" t="str">
        <f ca="1">IF(AND(
            OR(OFFSET($H14,0,-2) = "-",OFFSET($H14,0,-2) = ""),OFFSET($H14,0,-1) = ""),"Incomplete","Complete")</f>
        <v>Complete</v>
      </c>
      <c r="I14" s="1">
        <v>1</v>
      </c>
    </row>
    <row r="15" spans="2:9" ht="45" x14ac:dyDescent="0.2">
      <c r="B15" s="1">
        <v>1254674</v>
      </c>
      <c r="C15" s="3" t="s">
        <v>27</v>
      </c>
      <c r="D15" s="13" t="s">
        <v>28</v>
      </c>
      <c r="E15" s="4"/>
      <c r="F15" s="7" t="s">
        <v>79</v>
      </c>
      <c r="G15" s="8"/>
      <c r="H15" s="14" t="str">
        <f ca="1">IF(AND(
            OR(OFFSET($H15,0,-2) = "-",OFFSET($H15,0,-2) = ""),OFFSET($H15,0,-1) = ""),"Incomplete","Complete")</f>
        <v>Complete</v>
      </c>
      <c r="I15" s="1">
        <v>0</v>
      </c>
    </row>
    <row r="16" spans="2:9" ht="20.100000000000001" customHeight="1" x14ac:dyDescent="0.2">
      <c r="B16" s="1"/>
      <c r="C16" s="52" t="s">
        <v>29</v>
      </c>
      <c r="D16" s="53"/>
      <c r="E16" s="54"/>
      <c r="F16" s="9"/>
      <c r="G16" s="10"/>
      <c r="H16" s="14" t="str">
        <f>IF(AND(ISBLANK(F16),ISBLANK(G16)),"?", "Anything entered in this row will be ignored")</f>
        <v>?</v>
      </c>
      <c r="I16" s="1">
        <v>-1</v>
      </c>
    </row>
    <row r="17" spans="2:9" ht="195" x14ac:dyDescent="0.2">
      <c r="B17" s="1">
        <v>1257715</v>
      </c>
      <c r="C17" s="3" t="s">
        <v>30</v>
      </c>
      <c r="D17" s="13" t="s">
        <v>31</v>
      </c>
      <c r="E17" s="4"/>
      <c r="F17" s="7" t="s">
        <v>80</v>
      </c>
      <c r="G17" s="8"/>
      <c r="H17" s="14" t="str">
        <f ca="1">IF(AND(
            OR(OFFSET($H17,0,-2) = "-",OFFSET($H17,0,-2) = ""),OFFSET($H17,0,-1) = ""),"Incomplete","Complete")</f>
        <v>Complete</v>
      </c>
      <c r="I17" s="1">
        <v>1</v>
      </c>
    </row>
    <row r="18" spans="2:9" ht="20.100000000000001" customHeight="1" x14ac:dyDescent="0.2">
      <c r="B18" s="1"/>
      <c r="C18" s="52" t="s">
        <v>32</v>
      </c>
      <c r="D18" s="53"/>
      <c r="E18" s="54"/>
      <c r="F18" s="9"/>
      <c r="G18" s="10"/>
      <c r="H18" s="14" t="str">
        <f>IF(AND(ISBLANK(F18),ISBLANK(G18)),"?", "Anything entered in this row will be ignored")</f>
        <v>?</v>
      </c>
      <c r="I18" s="1">
        <v>-1</v>
      </c>
    </row>
    <row r="19" spans="2: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65</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39</v>
      </c>
      <c r="D22" s="13" t="s">
        <v>40</v>
      </c>
      <c r="E22" s="4"/>
      <c r="F22" s="7" t="s">
        <v>70</v>
      </c>
      <c r="G22" s="8" t="s">
        <v>81</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72</v>
      </c>
      <c r="G23" s="8" t="s">
        <v>94</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5" x14ac:dyDescent="0.2">
      <c r="B24" s="1">
        <v>1258128</v>
      </c>
      <c r="C24" s="3" t="s">
        <v>43</v>
      </c>
      <c r="D24" s="13" t="s">
        <v>44</v>
      </c>
      <c r="E24" s="4"/>
      <c r="F24" s="7" t="s">
        <v>82</v>
      </c>
      <c r="G24" s="8"/>
      <c r="H24" s="14" t="str">
        <f ca="1">IF(AND(
            OR(OFFSET($H24,0,-2) = "-",OFFSET($H24,0,-2) = ""),OFFSET($H24,0,-1) = ""),"Incomplete","Complete")</f>
        <v>Complete</v>
      </c>
      <c r="I24" s="1">
        <v>0</v>
      </c>
    </row>
    <row r="25" spans="2:9" ht="45" x14ac:dyDescent="0.2">
      <c r="B25" s="1">
        <v>1258129</v>
      </c>
      <c r="C25" s="3" t="s">
        <v>45</v>
      </c>
      <c r="D25" s="13" t="s">
        <v>46</v>
      </c>
      <c r="E25" s="4"/>
      <c r="F25" s="7" t="s">
        <v>83</v>
      </c>
      <c r="G25" s="8"/>
      <c r="H25" s="14" t="str">
        <f ca="1">IF(AND(
            OR(OFFSET($H25,0,-2) = "-",OFFSET($H25,0,-2) = ""),OFFSET($H25,0,-1) = ""),"Incomplete","Complete")</f>
        <v>Complete</v>
      </c>
      <c r="I25" s="1">
        <v>1</v>
      </c>
    </row>
    <row r="26" spans="2:9" ht="60" x14ac:dyDescent="0.2">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7" t="s">
        <v>86</v>
      </c>
      <c r="G27" s="8"/>
      <c r="H27" s="14" t="str">
        <f ca="1">IF(AND(
            OR(OFFSET($H27,0,-2) = "-",OFFSET($H27,0,-2) = ""),OFFSET($H27,0,-1) = ""),"Incomplete","Complete")</f>
        <v>Complete</v>
      </c>
      <c r="I27" s="1">
        <v>1</v>
      </c>
    </row>
    <row r="28" spans="2:9" ht="90" x14ac:dyDescent="0.2">
      <c r="B28" s="1">
        <v>1258139</v>
      </c>
      <c r="C28" s="3" t="s">
        <v>51</v>
      </c>
      <c r="D28" s="13" t="s">
        <v>52</v>
      </c>
      <c r="E28" s="4"/>
      <c r="F28" s="7" t="s">
        <v>84</v>
      </c>
      <c r="G28" s="8"/>
      <c r="H28" s="14" t="str">
        <f ca="1">IF(AND(
            OR(OFFSET($H28,0,-2) = "-",OFFSET($H28,0,-2) = ""),OFFSET($H28,0,-1) = ""),"Incomplete","Complete")</f>
        <v>Complete</v>
      </c>
      <c r="I28" s="1">
        <v>0</v>
      </c>
    </row>
    <row r="29" spans="2:9" ht="105" x14ac:dyDescent="0.2">
      <c r="B29" s="1">
        <v>1258141</v>
      </c>
      <c r="C29" s="3" t="s">
        <v>53</v>
      </c>
      <c r="D29" s="13" t="s">
        <v>54</v>
      </c>
      <c r="E29" s="4"/>
      <c r="F29" s="7" t="s">
        <v>87</v>
      </c>
      <c r="G29" s="8" t="s">
        <v>91</v>
      </c>
      <c r="H29" s="14" t="str">
        <f ca="1">IF(AND(
            OR(OFFSET($H29,0,-2) = "-",OFFSET($H29,0,-2) = ""),OFFSET($H29,0,-1) = ""),"Incomplete","Complete")</f>
        <v>Complete</v>
      </c>
      <c r="I29" s="1">
        <v>1</v>
      </c>
    </row>
    <row r="30" spans="2:9" ht="75" x14ac:dyDescent="0.2">
      <c r="B30" s="1">
        <v>1363343</v>
      </c>
      <c r="C30" s="3" t="s">
        <v>55</v>
      </c>
      <c r="D30" s="13" t="s">
        <v>56</v>
      </c>
      <c r="E30" s="4"/>
      <c r="F30" s="7" t="s">
        <v>92</v>
      </c>
      <c r="G30" s="8"/>
      <c r="H30" s="14" t="str">
        <f ca="1">IF(AND(
            OR(OFFSET($H30,0,-2) = "-",OFFSET($H30,0,-2) = ""),OFFSET($H30,0,-1) = ""),"Incomplete","Complete")</f>
        <v>Complete</v>
      </c>
      <c r="I30" s="1">
        <v>0</v>
      </c>
    </row>
    <row r="31" spans="2:9" ht="45" x14ac:dyDescent="0.2">
      <c r="B31" s="1">
        <v>1363448</v>
      </c>
      <c r="C31" s="3" t="s">
        <v>57</v>
      </c>
      <c r="D31" s="13" t="s">
        <v>58</v>
      </c>
      <c r="E31" s="4"/>
      <c r="F31" s="7" t="s">
        <v>76</v>
      </c>
      <c r="G31" s="8" t="s">
        <v>85</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150" x14ac:dyDescent="0.2">
      <c r="B32" s="1">
        <v>1258142</v>
      </c>
      <c r="C32" s="3" t="s">
        <v>59</v>
      </c>
      <c r="D32" s="13" t="s">
        <v>60</v>
      </c>
      <c r="E32" s="4"/>
      <c r="F32" s="7" t="s">
        <v>90</v>
      </c>
      <c r="G32" s="8"/>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32">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formula1>"Yes,No"</formula1>
    </dataValidation>
    <dataValidation type="list" showErrorMessage="1" errorTitle="Error - Invalid Input" error="Please select an item from the drop-down list." sqref="F26">
      <formula1>"Yes - Please explain why you failed to meet the deadline,No"</formula1>
    </dataValidation>
    <dataValidation type="list" showErrorMessage="1" errorTitle="Error - Invalid Input" error="Please select an item from the drop-down list." sqref="F21">
      <formula1>"Yes; what changed?,No"</formula1>
    </dataValidation>
    <dataValidation type="list" showErrorMessage="1" errorTitle="Error - Invalid Input" error="Please select an item from the drop-down list." sqref="F31">
      <formula1>"Yes,No - What positions are open &amp; why? How does this impact your services?"</formula1>
    </dataValidation>
    <dataValidation type="list" showErrorMessage="1" errorTitle="Error - Invalid Input" error="Please select an item from the drop-down list." sqref="F22">
      <formula1>"Yes; How much? From what source? Why was funding lost?,No"</formula1>
    </dataValidation>
    <dataValidation type="list" showErrorMessage="1" errorTitle="Error - Invalid Input" error="Please select an item from the drop-down list." sqref="F23">
      <formula1>"Yes - Please list source(s) and amount(s).,No"</formula1>
    </dataValidation>
    <dataValidation type="list" showErrorMessage="1" errorTitle="Error - Invalid Input" error="Please select an item from the drop-down list." sqref="F12">
      <formula1>"Medical Services,Core Social Services,Quality of Life Improvement Services"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Diana Flenard</cp:lastModifiedBy>
  <cp:lastPrinted>2025-03-10T17:49:48Z</cp:lastPrinted>
  <dcterms:created xsi:type="dcterms:W3CDTF">2025-03-10T17:02:35Z</dcterms:created>
  <dcterms:modified xsi:type="dcterms:W3CDTF">2025-03-10T20:16:26Z</dcterms:modified>
  <cp:category/>
</cp:coreProperties>
</file>