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4240" windowHeight="13740" tabRatio="641"/>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 name="Sheet1" sheetId="7" r:id="rId7"/>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28" i="4" s="1"/>
  <c r="D13" i="5"/>
  <c r="D45" i="5" s="1"/>
  <c r="B13" i="5"/>
  <c r="B45" i="5" s="1"/>
  <c r="C19" i="5" s="1"/>
  <c r="E10" i="5" l="1"/>
  <c r="E21" i="5"/>
  <c r="E27" i="5"/>
  <c r="E35" i="5"/>
  <c r="E40" i="5"/>
  <c r="E7" i="5"/>
  <c r="E19" i="5"/>
  <c r="E22" i="5"/>
  <c r="E30" i="5"/>
  <c r="E36" i="5"/>
  <c r="E41" i="5"/>
  <c r="E12" i="5"/>
  <c r="E25" i="5"/>
  <c r="E32" i="5"/>
  <c r="E37" i="5"/>
  <c r="E43" i="5"/>
  <c r="E16" i="5"/>
  <c r="E26" i="5"/>
  <c r="E33" i="5"/>
  <c r="E39" i="5"/>
  <c r="E44" i="5"/>
  <c r="E42" i="5"/>
  <c r="E38" i="5"/>
  <c r="E34" i="5"/>
  <c r="E28" i="5"/>
  <c r="E24" i="5"/>
  <c r="E18" i="5"/>
  <c r="E9" i="5"/>
  <c r="E23" i="5"/>
  <c r="E17" i="5"/>
  <c r="E20" i="5"/>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39" i="4"/>
  <c r="C17" i="4"/>
  <c r="C30" i="4"/>
  <c r="C38" i="4"/>
  <c r="C36" i="4"/>
  <c r="C22" i="4"/>
  <c r="C21" i="4"/>
  <c r="C20" i="4"/>
  <c r="C32" i="4"/>
  <c r="C18" i="4"/>
  <c r="C4" i="4"/>
  <c r="C16" i="4"/>
  <c r="C29" i="4"/>
  <c r="C25" i="4"/>
  <c r="C24" i="4"/>
  <c r="C37" i="4"/>
  <c r="C23" i="4"/>
  <c r="C35" i="4"/>
  <c r="C34"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<sst xmlns="http://schemas.openxmlformats.org/spreadsheetml/2006/main" count="228" uniqueCount="159">
  <si>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</si>
  <si>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</si>
  <si>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</si>
  <si>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</si>
  <si>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</si>
  <si>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</si>
  <si>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</si>
  <si>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</si>
  <si>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</si>
  <si>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</si>
  <si>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</si>
  <si>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</si>
  <si>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</si>
  <si>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</si>
  <si>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</si>
  <si>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</si>
  <si>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</si>
  <si>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</si>
  <si>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</si>
  <si>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</si>
  <si>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</si>
  <si>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</si>
  <si>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</si>
  <si>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</si>
  <si>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</si>
  <si>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</si>
  <si>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</si>
  <si>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</si>
  <si>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</si>
  <si>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</si>
  <si>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</si>
  <si>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</si>
  <si>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</si>
  <si>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</si>
  <si>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</si>
  <si>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</si>
  <si>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</si>
  <si>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</si>
  <si>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</si>
  <si>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</si>
  <si>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</si>
  <si>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</si>
  <si>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</si>
  <si>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</si>
  <si>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</si>
  <si>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</si>
  <si>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</si>
  <si>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</si>
  <si>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</si>
  <si>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</si>
  <si>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</si>
  <si>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</si>
  <si>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</si>
  <si>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</si>
  <si>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</si>
  <si>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</si>
  <si>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</si>
  <si>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</si>
  <si>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</si>
  <si>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</si>
  <si>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</si>
  <si>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</si>
  <si>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</si>
  <si>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</si>
  <si>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</si>
  <si>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</si>
  <si>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</si>
  <si>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</si>
  <si>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</si>
  <si>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</si>
  <si>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</si>
  <si>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</si>
  <si>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</si>
  <si>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</si>
  <si>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</si>
  <si>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</si>
  <si>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</si>
  <si>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</si>
  <si>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</si>
  <si>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</si>
  <si>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</si>
  <si>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</si>
  <si>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</si>
  <si>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</si>
  <si>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</si>
  <si>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</si>
  <si>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</si>
  <si>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</si>
  <si>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</si>
  <si>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</si>
  <si>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</si>
  <si>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</si>
  <si>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</si>
  <si>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</si>
  <si>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</si>
  <si>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</si>
  <si>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</si>
  <si>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</si>
  <si>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</si>
  <si>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</si>
  <si>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</si>
  <si>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Myra Wittenberg</t>
  </si>
  <si>
    <t>Grant Writer / Chair</t>
  </si>
  <si>
    <t>DeLand, FL</t>
  </si>
  <si>
    <t>305-797-5482</t>
  </si>
  <si>
    <t>Koleen Bethel</t>
  </si>
  <si>
    <t>School District/ Vice Chair</t>
  </si>
  <si>
    <t>Key West, FL</t>
  </si>
  <si>
    <t>305.304.8241</t>
  </si>
  <si>
    <t xml:space="preserve">Tina Geide </t>
  </si>
  <si>
    <t>Finance / Treasurer</t>
  </si>
  <si>
    <t>Marathon, FL</t>
  </si>
  <si>
    <t>305.304.2003</t>
  </si>
  <si>
    <t>Tallahassee, FL</t>
  </si>
  <si>
    <t xml:space="preserve">Shayne Alongi </t>
  </si>
  <si>
    <t>305.942.5643</t>
  </si>
  <si>
    <t>Alex Flores</t>
  </si>
  <si>
    <t>Banking / Member</t>
  </si>
  <si>
    <t>305.304.1011</t>
  </si>
  <si>
    <t>Melissa LaTorre</t>
  </si>
  <si>
    <t>Banking / /Member</t>
  </si>
  <si>
    <t>305.731.3849</t>
  </si>
  <si>
    <t>Debra Long</t>
  </si>
  <si>
    <t>Retired / Member</t>
  </si>
  <si>
    <t>334.360.5883</t>
  </si>
  <si>
    <t>Loyda Paredes</t>
  </si>
  <si>
    <t>929.241.7773</t>
  </si>
  <si>
    <t>City / Member</t>
  </si>
  <si>
    <t>State FL / Secretary</t>
  </si>
  <si>
    <t>Executive Director</t>
  </si>
  <si>
    <t>X</t>
  </si>
  <si>
    <t>P</t>
  </si>
  <si>
    <t>Backpacks, hygiene, supplies</t>
  </si>
  <si>
    <t xml:space="preserve">Daycare and Pre K Youth </t>
  </si>
  <si>
    <t>Basic Needs:  clothes, shoes, etc.</t>
  </si>
  <si>
    <t>Special events (sponsored)</t>
  </si>
  <si>
    <t>School Resources - Supplies</t>
  </si>
  <si>
    <t>Medical (emergency need)</t>
  </si>
  <si>
    <t xml:space="preserve">Life Quality Services </t>
  </si>
  <si>
    <t>School-aged children 0-22 years old</t>
  </si>
  <si>
    <t>0 to 4 years of age (daycare and VPK programs)</t>
  </si>
  <si>
    <t>County-wide</t>
  </si>
  <si>
    <t>Year-round</t>
  </si>
  <si>
    <t xml:space="preserve"> </t>
  </si>
  <si>
    <t xml:space="preserve">School-aged children 0-22 years old  </t>
  </si>
  <si>
    <t>School-aged children 0-22 years old - 2025</t>
  </si>
  <si>
    <t>REGISTERED CHILDREN 2025</t>
  </si>
  <si>
    <t xml:space="preserve">       (includes transportation, other)</t>
  </si>
  <si>
    <t>Current number of unduplicated clients for the entire agency ("snapshot") as of   12/31/2024</t>
  </si>
  <si>
    <t>N/A</t>
  </si>
  <si>
    <t xml:space="preserve">Kids Come First (KCF) recognizes an increase in school aged children in Monroe County, as reported by the Keys School District.  KCF also recorded an increase in requests and referrals in the 2024-2025 period; and anticipates an increase in need and request / referral in the 2025-2026 school year period.  </t>
  </si>
  <si>
    <t>Other (medical / emergency need)</t>
  </si>
  <si>
    <t>Closet Storage Site - DJJ</t>
  </si>
  <si>
    <t>Knight Foundation</t>
  </si>
  <si>
    <t>Donations (personal and bs)</t>
  </si>
  <si>
    <t>Fundraising</t>
  </si>
  <si>
    <t>HSAB-BOCC (ask is $65,000)</t>
  </si>
  <si>
    <t>SAFF - MCSO (ask is $10,000)</t>
  </si>
  <si>
    <t xml:space="preserve">    (both pending)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</si>
</sst>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
    <numFmt numFmtId="165" formatCode="0.0"/>
    <numFmt numFmtId="166" formatCode="\$\ #,##0"/>
    <numFmt numFmtId="167" formatCode="\$\ #,##0.00"/>
    <numFmt numFmtId="168" formatCode="\$\ 0.00"/>
    <numFmt numFmtId="169" formatCode="\$\ 0"/>
  </numFmts>
  <fonts count="42"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8">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pplyProtection="1">
      <alignment vertical="top" wrapText="1"/>
    </xf>
    <xf numFmtId="0" fontId="0" fillId="2" borderId="8" xfId="0" applyFill="1" applyBorder="1" applyAlignment="1" applyProtection="1">
      <alignment vertical="top" wrapText="1"/>
    </xf>
    <xf numFmtId="0" fontId="0" fillId="3" borderId="10" xfId="0" applyFill="1" applyBorder="1" applyAlignment="1" applyProtection="1">
      <alignment vertical="center" wrapText="1"/>
    </xf>
    <xf numFmtId="0" fontId="0" fillId="2" borderId="5" xfId="0" applyFill="1" applyBorder="1" applyAlignment="1" applyProtection="1">
      <alignment vertical="top" wrapText="1"/>
    </xf>
    <xf numFmtId="0" fontId="0" fillId="2" borderId="9" xfId="0" applyFill="1" applyBorder="1" applyAlignment="1" applyProtection="1">
      <alignment vertical="top" wrapText="1"/>
    </xf>
    <xf numFmtId="0" fontId="0" fillId="2" borderId="10" xfId="0" applyFill="1" applyBorder="1" applyAlignment="1" applyProtection="1">
      <alignment vertical="center" wrapText="1"/>
    </xf>
    <xf numFmtId="0" fontId="0" fillId="2" borderId="1" xfId="0" applyFill="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wrapText="1"/>
    </xf>
    <xf numFmtId="0" fontId="1" fillId="2" borderId="10" xfId="0" applyFont="1" applyFill="1" applyBorder="1" applyAlignment="1" applyProtection="1">
      <alignment horizontal="center" wrapText="1"/>
    </xf>
    <xf numFmtId="0" fontId="1" fillId="3" borderId="10" xfId="0" applyFont="1" applyFill="1" applyBorder="1" applyAlignment="1" applyProtection="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4" fontId="2" fillId="0" borderId="1" xfId="0" applyNumberFormat="1" applyFont="1" applyBorder="1" applyAlignment="1" applyProtection="1">
      <alignment horizontal="center" vertical="top" wrapTex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pplyProtection="1">
      <alignment horizontal="center" vertical="center" wrapText="1"/>
    </xf>
    <xf numFmtId="0" fontId="26" fillId="0" borderId="6" xfId="0" applyFont="1" applyBorder="1" applyAlignment="1" applyProtection="1">
      <alignment horizontal="center" vertical="top" wrapText="1"/>
    </xf>
    <xf numFmtId="0" fontId="0" fillId="0" borderId="6" xfId="0" applyBorder="1" applyAlignment="1" applyProtection="1">
      <alignment horizontal="center" vertical="top" wrapText="1"/>
    </xf>
    <xf numFmtId="0" fontId="0" fillId="2" borderId="10" xfId="0" applyFill="1" applyBorder="1" applyAlignment="1" applyProtection="1">
      <alignment horizontal="center" vertical="top" wrapText="1"/>
    </xf>
    <xf numFmtId="0" fontId="0" fillId="2" borderId="11" xfId="0" applyFill="1" applyBorder="1" applyAlignment="1" applyProtection="1">
      <alignment horizontal="center" vertical="top" wrapText="1"/>
    </xf>
    <xf numFmtId="0" fontId="0" fillId="2" borderId="12" xfId="0" applyFill="1" applyBorder="1" applyAlignment="1" applyProtection="1">
      <alignment horizontal="center" vertical="top" wrapText="1"/>
    </xf>
    <xf numFmtId="0" fontId="1" fillId="2" borderId="10"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xmlns=""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xmlns=""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3"/>
  <sheetViews>
    <sheetView tabSelected="1" workbookViewId="0">
      <selection activeCell="Z6" sqref="Z6:Z10"/>
    </sheetView>
  </sheetViews>
  <sheetFormatPr defaultRowHeight="12.75" x14ac:dyDescent="0.2"/>
  <cols>
    <col min="1" max="2" width="3.33203125" customWidth="1"/>
    <col min="3" max="3" width="1.1640625" customWidth="1"/>
    <col min="4" max="4" width="23.33203125" customWidth="1"/>
    <col min="5" max="5" width="17.83203125" customWidth="1"/>
    <col min="6" max="6" width="12.1640625" customWidth="1"/>
    <col min="7" max="7" width="17.3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06" t="s">
        <v>82</v>
      </c>
      <c r="E1" s="106"/>
      <c r="F1" s="106"/>
      <c r="G1" s="106"/>
      <c r="H1" s="106"/>
      <c r="I1" s="106"/>
      <c r="J1" s="6"/>
      <c r="K1" s="7"/>
      <c r="L1" s="7"/>
      <c r="M1" s="7"/>
    </row>
    <row r="2" spans="1:13" ht="45" x14ac:dyDescent="0.2">
      <c r="A2" s="1"/>
      <c r="B2" s="107"/>
      <c r="C2" s="107"/>
      <c r="D2" s="2" t="s">
        <v>0</v>
      </c>
      <c r="E2" s="8" t="s">
        <v>1</v>
      </c>
      <c r="F2" s="8" t="s">
        <v>2</v>
      </c>
      <c r="G2" s="8" t="s">
        <v>3</v>
      </c>
      <c r="H2" s="8" t="s">
        <v>4</v>
      </c>
      <c r="I2" s="9" t="s">
        <v>5</v>
      </c>
      <c r="J2" s="107"/>
      <c r="K2" s="107"/>
      <c r="L2" s="107"/>
      <c r="M2" s="107"/>
    </row>
    <row r="3" spans="1:13" ht="15.95" customHeight="1" x14ac:dyDescent="0.2">
      <c r="A3" s="1"/>
      <c r="B3" s="107"/>
      <c r="C3" s="107"/>
      <c r="D3" s="77" t="s">
        <v>101</v>
      </c>
      <c r="E3" s="77" t="s">
        <v>102</v>
      </c>
      <c r="F3" s="77" t="s">
        <v>103</v>
      </c>
      <c r="G3" s="78" t="s">
        <v>104</v>
      </c>
      <c r="H3" s="79">
        <v>12</v>
      </c>
      <c r="I3" s="105">
        <v>45930</v>
      </c>
      <c r="J3" s="107"/>
      <c r="K3" s="107"/>
      <c r="L3" s="107"/>
      <c r="M3" s="107"/>
    </row>
    <row r="4" spans="1:13" ht="15" customHeight="1" x14ac:dyDescent="0.2">
      <c r="A4" s="1"/>
      <c r="B4" s="107"/>
      <c r="C4" s="107"/>
      <c r="D4" s="77" t="s">
        <v>105</v>
      </c>
      <c r="E4" s="77" t="s">
        <v>106</v>
      </c>
      <c r="F4" s="77" t="s">
        <v>107</v>
      </c>
      <c r="G4" s="77" t="s">
        <v>108</v>
      </c>
      <c r="H4" s="79">
        <v>8</v>
      </c>
      <c r="I4" s="105">
        <v>46295</v>
      </c>
      <c r="J4" s="107"/>
      <c r="K4" s="107"/>
      <c r="L4" s="107"/>
      <c r="M4" s="107"/>
    </row>
    <row r="5" spans="1:13" ht="15" customHeight="1" x14ac:dyDescent="0.2">
      <c r="A5" s="1"/>
      <c r="B5" s="107"/>
      <c r="C5" s="107"/>
      <c r="D5" s="77" t="s">
        <v>109</v>
      </c>
      <c r="E5" s="77" t="s">
        <v>110</v>
      </c>
      <c r="F5" s="77" t="s">
        <v>111</v>
      </c>
      <c r="G5" s="78" t="s">
        <v>112</v>
      </c>
      <c r="H5" s="79">
        <v>6</v>
      </c>
      <c r="I5" s="105">
        <v>46295</v>
      </c>
      <c r="J5" s="107"/>
      <c r="K5" s="107"/>
      <c r="L5" s="107"/>
      <c r="M5" s="107"/>
    </row>
    <row r="6" spans="1:13" ht="15" customHeight="1" x14ac:dyDescent="0.2">
      <c r="A6" s="1"/>
      <c r="B6" s="107"/>
      <c r="C6" s="107"/>
      <c r="D6" s="77" t="s">
        <v>114</v>
      </c>
      <c r="E6" s="77" t="s">
        <v>128</v>
      </c>
      <c r="F6" s="77" t="s">
        <v>113</v>
      </c>
      <c r="G6" s="78" t="s">
        <v>115</v>
      </c>
      <c r="H6" s="79">
        <v>4</v>
      </c>
      <c r="I6" s="105">
        <v>45930</v>
      </c>
      <c r="J6" s="107"/>
      <c r="K6" s="107"/>
      <c r="L6" s="107"/>
      <c r="M6" s="107"/>
    </row>
    <row r="7" spans="1:13" ht="15.95" customHeight="1" x14ac:dyDescent="0.2">
      <c r="A7" s="1"/>
      <c r="B7" s="107"/>
      <c r="C7" s="107"/>
      <c r="D7" s="77" t="s">
        <v>116</v>
      </c>
      <c r="E7" s="77" t="s">
        <v>117</v>
      </c>
      <c r="F7" s="77" t="s">
        <v>107</v>
      </c>
      <c r="G7" s="78" t="s">
        <v>118</v>
      </c>
      <c r="H7" s="79">
        <v>4</v>
      </c>
      <c r="I7" s="105">
        <v>45930</v>
      </c>
      <c r="J7" s="107"/>
      <c r="K7" s="107"/>
      <c r="L7" s="107"/>
      <c r="M7" s="107"/>
    </row>
    <row r="8" spans="1:13" ht="15" customHeight="1" x14ac:dyDescent="0.2">
      <c r="A8" s="1"/>
      <c r="B8" s="107"/>
      <c r="C8" s="107"/>
      <c r="D8" s="77" t="s">
        <v>119</v>
      </c>
      <c r="E8" s="77" t="s">
        <v>120</v>
      </c>
      <c r="F8" s="77" t="s">
        <v>107</v>
      </c>
      <c r="G8" s="78" t="s">
        <v>121</v>
      </c>
      <c r="H8" s="79">
        <v>2</v>
      </c>
      <c r="I8" s="105">
        <v>46295</v>
      </c>
      <c r="J8" s="107"/>
      <c r="K8" s="107"/>
      <c r="L8" s="107"/>
      <c r="M8" s="107"/>
    </row>
    <row r="9" spans="1:13" ht="15" customHeight="1" x14ac:dyDescent="0.2">
      <c r="A9" s="1"/>
      <c r="B9" s="107"/>
      <c r="C9" s="107"/>
      <c r="D9" s="77" t="s">
        <v>122</v>
      </c>
      <c r="E9" s="77" t="s">
        <v>123</v>
      </c>
      <c r="F9" s="77" t="s">
        <v>107</v>
      </c>
      <c r="G9" s="78" t="s">
        <v>124</v>
      </c>
      <c r="H9" s="79">
        <v>2</v>
      </c>
      <c r="I9" s="105">
        <v>46660</v>
      </c>
      <c r="J9" s="107"/>
      <c r="K9" s="107"/>
      <c r="L9" s="107"/>
      <c r="M9" s="107"/>
    </row>
    <row r="10" spans="1:13" ht="15" customHeight="1" x14ac:dyDescent="0.2">
      <c r="A10" s="1"/>
      <c r="B10" s="107"/>
      <c r="C10" s="107"/>
      <c r="D10" s="77" t="s">
        <v>125</v>
      </c>
      <c r="E10" s="77" t="s">
        <v>127</v>
      </c>
      <c r="F10" s="77" t="s">
        <v>107</v>
      </c>
      <c r="G10" s="78" t="s">
        <v>126</v>
      </c>
      <c r="H10" s="79">
        <v>1</v>
      </c>
      <c r="I10" s="105">
        <v>46660</v>
      </c>
      <c r="J10" s="107"/>
      <c r="K10" s="107"/>
      <c r="L10" s="107"/>
      <c r="M10" s="107"/>
    </row>
    <row r="11" spans="1:13" ht="15.95" customHeight="1" x14ac:dyDescent="0.2">
      <c r="A11" s="1"/>
      <c r="B11" s="107"/>
      <c r="C11" s="107"/>
      <c r="D11" s="77"/>
      <c r="E11" s="77"/>
      <c r="F11" s="77"/>
      <c r="G11" s="78"/>
      <c r="H11" s="79"/>
      <c r="I11" s="80"/>
      <c r="J11" s="107"/>
      <c r="K11" s="107"/>
      <c r="L11" s="107"/>
      <c r="M11" s="107"/>
    </row>
    <row r="12" spans="1:13" ht="15" customHeight="1" x14ac:dyDescent="0.2">
      <c r="A12" s="1"/>
      <c r="B12" s="107"/>
      <c r="C12" s="107"/>
      <c r="D12" s="77"/>
      <c r="E12" s="77"/>
      <c r="F12" s="77"/>
      <c r="G12" s="78"/>
      <c r="H12" s="79"/>
      <c r="I12" s="80"/>
      <c r="J12" s="107"/>
      <c r="K12" s="107"/>
      <c r="L12" s="107"/>
      <c r="M12" s="107"/>
    </row>
    <row r="13" spans="1:13" ht="15" customHeight="1" x14ac:dyDescent="0.2">
      <c r="A13" s="1"/>
      <c r="B13" s="107"/>
      <c r="C13" s="107"/>
      <c r="D13" s="77"/>
      <c r="E13" s="77"/>
      <c r="F13" s="77"/>
      <c r="G13" s="78"/>
      <c r="H13" s="79"/>
      <c r="I13" s="80"/>
      <c r="J13" s="107"/>
      <c r="K13" s="107"/>
      <c r="L13" s="107"/>
      <c r="M13" s="107"/>
    </row>
    <row r="14" spans="1:13" ht="15" customHeight="1" x14ac:dyDescent="0.2">
      <c r="A14" s="1"/>
      <c r="B14" s="107"/>
      <c r="C14" s="107"/>
      <c r="D14" s="77"/>
      <c r="E14" s="77"/>
      <c r="F14" s="77"/>
      <c r="G14" s="78"/>
      <c r="H14" s="79"/>
      <c r="I14" s="80"/>
      <c r="J14" s="107"/>
      <c r="K14" s="107"/>
      <c r="L14" s="107"/>
      <c r="M14" s="107"/>
    </row>
    <row r="15" spans="1:13" ht="15.95" customHeight="1" x14ac:dyDescent="0.2">
      <c r="A15" s="1"/>
      <c r="B15" s="107"/>
      <c r="C15" s="107"/>
      <c r="D15" s="77"/>
      <c r="E15" s="77"/>
      <c r="F15" s="77"/>
      <c r="G15" s="78"/>
      <c r="H15" s="79"/>
      <c r="I15" s="80"/>
      <c r="J15" s="107"/>
      <c r="K15" s="107"/>
      <c r="L15" s="107"/>
      <c r="M15" s="107"/>
    </row>
    <row r="16" spans="1:13" ht="15" customHeight="1" x14ac:dyDescent="0.2">
      <c r="A16" s="1"/>
      <c r="B16" s="107"/>
      <c r="C16" s="107"/>
      <c r="D16" s="77"/>
      <c r="E16" s="77"/>
      <c r="F16" s="77"/>
      <c r="G16" s="78"/>
      <c r="H16" s="79"/>
      <c r="I16" s="80"/>
      <c r="J16" s="107"/>
      <c r="K16" s="107"/>
      <c r="L16" s="107"/>
      <c r="M16" s="107"/>
    </row>
    <row r="17" spans="1:13" ht="15" customHeight="1" x14ac:dyDescent="0.2">
      <c r="A17" s="1"/>
      <c r="B17" s="107"/>
      <c r="C17" s="107"/>
      <c r="D17" s="77"/>
      <c r="E17" s="77"/>
      <c r="F17" s="77"/>
      <c r="G17" s="78"/>
      <c r="H17" s="79"/>
      <c r="I17" s="80"/>
      <c r="J17" s="107"/>
      <c r="K17" s="107"/>
      <c r="L17" s="107"/>
      <c r="M17" s="107"/>
    </row>
    <row r="18" spans="1:13" ht="15" customHeight="1" x14ac:dyDescent="0.2">
      <c r="A18" s="1"/>
      <c r="B18" s="107"/>
      <c r="C18" s="107"/>
      <c r="D18" s="81"/>
      <c r="E18" s="81"/>
      <c r="F18" s="81"/>
      <c r="G18" s="81"/>
      <c r="H18" s="81"/>
      <c r="I18" s="82"/>
      <c r="J18" s="107"/>
      <c r="K18" s="107"/>
      <c r="L18" s="107"/>
      <c r="M18" s="107"/>
    </row>
    <row r="19" spans="1:13" ht="15" customHeight="1" x14ac:dyDescent="0.2">
      <c r="A19" s="1"/>
      <c r="B19" s="107"/>
      <c r="C19" s="107"/>
      <c r="D19" s="81"/>
      <c r="E19" s="81"/>
      <c r="F19" s="81"/>
      <c r="G19" s="81"/>
      <c r="H19" s="81"/>
      <c r="I19" s="82"/>
      <c r="J19" s="107"/>
      <c r="K19" s="107"/>
      <c r="L19" s="107"/>
      <c r="M19" s="107"/>
    </row>
    <row r="20" spans="1:13" ht="15.95" customHeight="1" x14ac:dyDescent="0.2">
      <c r="A20" s="1"/>
      <c r="B20" s="107"/>
      <c r="C20" s="107"/>
      <c r="D20" s="81"/>
      <c r="E20" s="81"/>
      <c r="F20" s="81"/>
      <c r="G20" s="81"/>
      <c r="H20" s="81"/>
      <c r="I20" s="82"/>
      <c r="J20" s="107"/>
      <c r="K20" s="107"/>
      <c r="L20" s="107"/>
      <c r="M20" s="107"/>
    </row>
    <row r="21" spans="1:13" ht="15.6" customHeight="1" x14ac:dyDescent="0.2">
      <c r="A21" s="1"/>
      <c r="B21" s="107"/>
      <c r="C21" s="107"/>
      <c r="D21" s="81"/>
      <c r="E21" s="81"/>
      <c r="F21" s="81"/>
      <c r="G21" s="81"/>
      <c r="H21" s="81"/>
      <c r="I21" s="82"/>
      <c r="J21" s="107"/>
      <c r="K21" s="107"/>
      <c r="L21" s="107"/>
      <c r="M21" s="107"/>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rintOptions horizontalCentered="1" verticalCentered="1"/>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workbookViewId="0">
      <selection activeCell="R11" sqref="R11"/>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4" t="s">
        <v>6</v>
      </c>
      <c r="B1" s="114"/>
      <c r="C1" s="114"/>
      <c r="D1" s="114"/>
      <c r="E1" s="114"/>
      <c r="F1" s="114"/>
      <c r="G1" s="114"/>
      <c r="H1" s="114"/>
      <c r="I1" s="114"/>
      <c r="J1" s="20"/>
      <c r="K1" s="20"/>
      <c r="L1" s="20"/>
      <c r="M1" s="20"/>
    </row>
    <row r="2" spans="1:13" ht="85.5" customHeight="1" x14ac:dyDescent="0.2">
      <c r="A2" s="115" t="s">
        <v>93</v>
      </c>
      <c r="B2" s="116"/>
      <c r="C2" s="116"/>
      <c r="D2" s="116"/>
      <c r="E2" s="116"/>
      <c r="F2" s="116"/>
      <c r="G2" s="116"/>
      <c r="H2" s="116"/>
      <c r="I2" s="116"/>
      <c r="J2" s="7"/>
      <c r="K2" s="7"/>
      <c r="L2" s="7"/>
      <c r="M2" s="7"/>
    </row>
    <row r="3" spans="1:13" ht="30.95" customHeight="1" x14ac:dyDescent="0.2">
      <c r="A3" s="66"/>
      <c r="B3" s="67"/>
      <c r="C3" s="117" t="s">
        <v>7</v>
      </c>
      <c r="D3" s="118"/>
      <c r="E3" s="119"/>
      <c r="F3" s="125" t="s">
        <v>8</v>
      </c>
      <c r="G3" s="126"/>
      <c r="H3" s="127"/>
      <c r="I3" s="68"/>
      <c r="J3" s="32"/>
      <c r="K3" s="27"/>
      <c r="L3" s="27"/>
      <c r="M3" s="27"/>
    </row>
    <row r="4" spans="1:13" ht="17.25" customHeight="1" x14ac:dyDescent="0.2">
      <c r="A4" s="69"/>
      <c r="B4" s="70"/>
      <c r="C4" s="122">
        <v>46295</v>
      </c>
      <c r="D4" s="123"/>
      <c r="E4" s="124"/>
      <c r="F4" s="128">
        <v>45930</v>
      </c>
      <c r="G4" s="129"/>
      <c r="H4" s="130"/>
      <c r="I4" s="68"/>
      <c r="J4" s="33"/>
      <c r="K4" s="19"/>
      <c r="L4" s="19"/>
      <c r="M4" s="19"/>
    </row>
    <row r="5" spans="1:13" ht="14.45" customHeight="1" x14ac:dyDescent="0.2">
      <c r="A5" s="71"/>
      <c r="B5" s="72"/>
      <c r="C5" s="71"/>
      <c r="D5" s="120" t="s">
        <v>9</v>
      </c>
      <c r="E5" s="121"/>
      <c r="F5" s="71"/>
      <c r="G5" s="120" t="s">
        <v>9</v>
      </c>
      <c r="H5" s="121"/>
      <c r="I5" s="68"/>
      <c r="J5" s="33"/>
      <c r="K5" s="19"/>
      <c r="L5" s="19"/>
      <c r="M5" s="19"/>
    </row>
    <row r="6" spans="1:13" ht="30.6" customHeight="1" x14ac:dyDescent="0.25">
      <c r="A6" s="73" t="s">
        <v>10</v>
      </c>
      <c r="B6" s="74" t="s">
        <v>92</v>
      </c>
      <c r="C6" s="75" t="s">
        <v>11</v>
      </c>
      <c r="D6" s="75" t="s">
        <v>12</v>
      </c>
      <c r="E6" s="75" t="s">
        <v>13</v>
      </c>
      <c r="F6" s="75" t="s">
        <v>11</v>
      </c>
      <c r="G6" s="75" t="s">
        <v>12</v>
      </c>
      <c r="H6" s="75" t="s">
        <v>13</v>
      </c>
      <c r="I6" s="76" t="s">
        <v>14</v>
      </c>
      <c r="J6" s="34"/>
      <c r="K6" s="7"/>
      <c r="L6" s="7"/>
      <c r="M6" s="7"/>
    </row>
    <row r="7" spans="1:13" x14ac:dyDescent="0.2">
      <c r="A7" s="57" t="s">
        <v>129</v>
      </c>
      <c r="B7" s="58" t="s">
        <v>130</v>
      </c>
      <c r="C7" s="59">
        <v>1</v>
      </c>
      <c r="D7" s="60">
        <v>65000</v>
      </c>
      <c r="E7" s="60">
        <v>0</v>
      </c>
      <c r="F7" s="59">
        <v>1</v>
      </c>
      <c r="G7" s="60">
        <v>65000</v>
      </c>
      <c r="H7" s="60">
        <v>0</v>
      </c>
      <c r="I7" s="61" t="s">
        <v>131</v>
      </c>
      <c r="J7" s="33"/>
      <c r="K7" s="19"/>
      <c r="L7" s="19"/>
      <c r="M7" s="19"/>
    </row>
    <row r="8" spans="1:13" x14ac:dyDescent="0.2">
      <c r="A8" s="57"/>
      <c r="B8" s="62"/>
      <c r="C8" s="59"/>
      <c r="D8" s="60"/>
      <c r="E8" s="60"/>
      <c r="F8" s="59"/>
      <c r="G8" s="60"/>
      <c r="H8" s="60"/>
      <c r="I8" s="61"/>
      <c r="J8" s="33"/>
      <c r="K8" s="19"/>
      <c r="L8" s="19"/>
      <c r="M8" s="19"/>
    </row>
    <row r="9" spans="1:13" x14ac:dyDescent="0.2">
      <c r="A9" s="57"/>
      <c r="B9" s="62"/>
      <c r="C9" s="59"/>
      <c r="D9" s="60"/>
      <c r="E9" s="60"/>
      <c r="F9" s="59"/>
      <c r="G9" s="60"/>
      <c r="H9" s="60"/>
      <c r="I9" s="61"/>
      <c r="J9" s="33"/>
      <c r="K9" s="19"/>
      <c r="L9" s="19"/>
      <c r="M9" s="19"/>
    </row>
    <row r="10" spans="1:13" x14ac:dyDescent="0.2">
      <c r="A10" s="57"/>
      <c r="B10" s="62"/>
      <c r="C10" s="59"/>
      <c r="D10" s="60"/>
      <c r="E10" s="60"/>
      <c r="F10" s="59"/>
      <c r="G10" s="60"/>
      <c r="H10" s="60"/>
      <c r="I10" s="61"/>
      <c r="J10" s="33"/>
      <c r="K10" s="19"/>
      <c r="L10" s="19"/>
      <c r="M10" s="19"/>
    </row>
    <row r="11" spans="1:13" x14ac:dyDescent="0.2">
      <c r="A11" s="57"/>
      <c r="B11" s="62"/>
      <c r="C11" s="59"/>
      <c r="D11" s="60"/>
      <c r="E11" s="60"/>
      <c r="F11" s="59"/>
      <c r="G11" s="60"/>
      <c r="H11" s="60"/>
      <c r="I11" s="61"/>
      <c r="J11" s="33"/>
      <c r="K11" s="19"/>
      <c r="L11" s="19"/>
      <c r="M11" s="19"/>
    </row>
    <row r="12" spans="1:13" x14ac:dyDescent="0.2">
      <c r="A12" s="57"/>
      <c r="B12" s="62"/>
      <c r="C12" s="59"/>
      <c r="D12" s="60"/>
      <c r="E12" s="60"/>
      <c r="F12" s="59"/>
      <c r="G12" s="60"/>
      <c r="H12" s="60"/>
      <c r="I12" s="61"/>
      <c r="J12" s="33"/>
      <c r="K12" s="19"/>
      <c r="L12" s="19"/>
      <c r="M12" s="19"/>
    </row>
    <row r="13" spans="1:13" x14ac:dyDescent="0.2">
      <c r="A13" s="57"/>
      <c r="B13" s="62"/>
      <c r="C13" s="59"/>
      <c r="D13" s="60"/>
      <c r="E13" s="60"/>
      <c r="F13" s="59"/>
      <c r="G13" s="60"/>
      <c r="H13" s="60"/>
      <c r="I13" s="61"/>
      <c r="J13" s="33"/>
      <c r="K13" s="19"/>
      <c r="L13" s="19"/>
      <c r="M13" s="19"/>
    </row>
    <row r="14" spans="1:13" x14ac:dyDescent="0.2">
      <c r="A14" s="57"/>
      <c r="B14" s="58"/>
      <c r="C14" s="59"/>
      <c r="D14" s="60"/>
      <c r="E14" s="60"/>
      <c r="F14" s="59"/>
      <c r="G14" s="60"/>
      <c r="H14" s="60"/>
      <c r="I14" s="61"/>
      <c r="J14" s="33"/>
      <c r="K14" s="19"/>
      <c r="L14" s="19"/>
      <c r="M14" s="19"/>
    </row>
    <row r="15" spans="1:13" x14ac:dyDescent="0.2">
      <c r="A15" s="57"/>
      <c r="B15" s="62"/>
      <c r="C15" s="59"/>
      <c r="D15" s="60"/>
      <c r="E15" s="60"/>
      <c r="F15" s="59"/>
      <c r="G15" s="60"/>
      <c r="H15" s="60"/>
      <c r="I15" s="61"/>
      <c r="J15" s="33"/>
      <c r="K15" s="19"/>
      <c r="L15" s="19"/>
      <c r="M15" s="19"/>
    </row>
    <row r="16" spans="1:13" x14ac:dyDescent="0.2">
      <c r="A16" s="57"/>
      <c r="B16" s="62"/>
      <c r="C16" s="59"/>
      <c r="D16" s="60"/>
      <c r="E16" s="60"/>
      <c r="F16" s="59"/>
      <c r="G16" s="60"/>
      <c r="H16" s="60"/>
      <c r="I16" s="61"/>
      <c r="J16" s="33"/>
      <c r="K16" s="19"/>
      <c r="L16" s="19"/>
      <c r="M16" s="19"/>
    </row>
    <row r="17" spans="1:13" x14ac:dyDescent="0.2">
      <c r="A17" s="57"/>
      <c r="B17" s="62"/>
      <c r="C17" s="59"/>
      <c r="D17" s="60"/>
      <c r="E17" s="60"/>
      <c r="F17" s="59"/>
      <c r="G17" s="60"/>
      <c r="H17" s="60"/>
      <c r="I17" s="61"/>
      <c r="J17" s="33"/>
      <c r="K17" s="19"/>
      <c r="L17" s="19"/>
      <c r="M17" s="19"/>
    </row>
    <row r="18" spans="1:13" x14ac:dyDescent="0.2">
      <c r="A18" s="57"/>
      <c r="B18" s="62"/>
      <c r="C18" s="59"/>
      <c r="D18" s="60"/>
      <c r="E18" s="60"/>
      <c r="F18" s="59"/>
      <c r="G18" s="60"/>
      <c r="H18" s="60"/>
      <c r="I18" s="61"/>
      <c r="J18" s="33"/>
      <c r="K18" s="19"/>
      <c r="L18" s="19"/>
      <c r="M18" s="19"/>
    </row>
    <row r="19" spans="1:13" x14ac:dyDescent="0.2">
      <c r="A19" s="57"/>
      <c r="B19" s="62"/>
      <c r="C19" s="59"/>
      <c r="D19" s="60"/>
      <c r="E19" s="60"/>
      <c r="F19" s="59"/>
      <c r="G19" s="60"/>
      <c r="H19" s="60"/>
      <c r="I19" s="61"/>
      <c r="J19" s="33"/>
      <c r="K19" s="19"/>
      <c r="L19" s="19"/>
      <c r="M19" s="19"/>
    </row>
    <row r="20" spans="1:13" x14ac:dyDescent="0.2">
      <c r="A20" s="57"/>
      <c r="B20" s="63"/>
      <c r="C20" s="59"/>
      <c r="D20" s="60"/>
      <c r="E20" s="60"/>
      <c r="F20" s="59"/>
      <c r="G20" s="60"/>
      <c r="H20" s="60"/>
      <c r="I20" s="61"/>
      <c r="J20" s="33"/>
      <c r="K20" s="19"/>
      <c r="L20" s="19"/>
      <c r="M20" s="19"/>
    </row>
    <row r="21" spans="1:13" x14ac:dyDescent="0.2">
      <c r="A21" s="57"/>
      <c r="B21" s="62"/>
      <c r="C21" s="59"/>
      <c r="D21" s="60"/>
      <c r="E21" s="60"/>
      <c r="F21" s="59"/>
      <c r="G21" s="60"/>
      <c r="H21" s="60"/>
      <c r="I21" s="61"/>
      <c r="J21" s="33"/>
      <c r="K21" s="19"/>
      <c r="L21" s="19"/>
      <c r="M21" s="19"/>
    </row>
    <row r="22" spans="1:13" x14ac:dyDescent="0.2">
      <c r="A22" s="57"/>
      <c r="B22" s="62"/>
      <c r="C22" s="59"/>
      <c r="D22" s="60"/>
      <c r="E22" s="60"/>
      <c r="F22" s="59"/>
      <c r="G22" s="60"/>
      <c r="H22" s="60"/>
      <c r="I22" s="61"/>
      <c r="J22" s="33"/>
      <c r="K22" s="19"/>
      <c r="L22" s="19"/>
      <c r="M22" s="19"/>
    </row>
    <row r="23" spans="1:13" x14ac:dyDescent="0.2">
      <c r="A23" s="57"/>
      <c r="B23" s="62"/>
      <c r="C23" s="59"/>
      <c r="D23" s="60"/>
      <c r="E23" s="60"/>
      <c r="F23" s="59"/>
      <c r="G23" s="60"/>
      <c r="H23" s="60"/>
      <c r="I23" s="61"/>
      <c r="J23" s="33"/>
      <c r="K23" s="19"/>
      <c r="L23" s="19"/>
      <c r="M23" s="19"/>
    </row>
    <row r="24" spans="1:13" x14ac:dyDescent="0.2">
      <c r="A24" s="57"/>
      <c r="B24" s="62"/>
      <c r="C24" s="59"/>
      <c r="D24" s="60"/>
      <c r="E24" s="60"/>
      <c r="F24" s="59"/>
      <c r="G24" s="60"/>
      <c r="H24" s="60"/>
      <c r="I24" s="61"/>
      <c r="J24" s="33"/>
      <c r="K24" s="19"/>
      <c r="L24" s="19"/>
      <c r="M24" s="19"/>
    </row>
    <row r="25" spans="1:13" x14ac:dyDescent="0.2">
      <c r="A25" s="64"/>
      <c r="B25" s="62"/>
      <c r="C25" s="65"/>
      <c r="D25" s="65"/>
      <c r="E25" s="65"/>
      <c r="F25" s="65"/>
      <c r="G25" s="65"/>
      <c r="H25" s="65"/>
      <c r="I25" s="65"/>
      <c r="J25" s="33"/>
      <c r="K25" s="19"/>
      <c r="L25" s="19"/>
      <c r="M25" s="19"/>
    </row>
    <row r="26" spans="1:13" x14ac:dyDescent="0.2">
      <c r="A26" s="64"/>
      <c r="B26" s="62"/>
      <c r="C26" s="65"/>
      <c r="D26" s="65"/>
      <c r="E26" s="65"/>
      <c r="F26" s="65"/>
      <c r="G26" s="65"/>
      <c r="H26" s="65"/>
      <c r="I26" s="65"/>
      <c r="J26" s="33"/>
      <c r="K26" s="19"/>
      <c r="L26" s="19"/>
      <c r="M26" s="19"/>
    </row>
    <row r="27" spans="1:13" x14ac:dyDescent="0.2">
      <c r="A27" s="64"/>
      <c r="B27" s="62"/>
      <c r="C27" s="65"/>
      <c r="D27" s="65"/>
      <c r="E27" s="65"/>
      <c r="F27" s="65"/>
      <c r="G27" s="65"/>
      <c r="H27" s="65"/>
      <c r="I27" s="65"/>
      <c r="J27" s="33"/>
      <c r="K27" s="19"/>
      <c r="L27" s="19"/>
      <c r="M27" s="19"/>
    </row>
    <row r="28" spans="1:13" x14ac:dyDescent="0.2">
      <c r="A28" s="64"/>
      <c r="B28" s="62"/>
      <c r="C28" s="65"/>
      <c r="D28" s="65"/>
      <c r="E28" s="65"/>
      <c r="F28" s="65"/>
      <c r="G28" s="65"/>
      <c r="H28" s="65"/>
      <c r="I28" s="65"/>
      <c r="J28" s="33"/>
      <c r="K28" s="19"/>
      <c r="L28" s="19"/>
      <c r="M28" s="19"/>
    </row>
    <row r="29" spans="1:13" x14ac:dyDescent="0.2">
      <c r="A29" s="64"/>
      <c r="B29" s="62"/>
      <c r="C29" s="65"/>
      <c r="D29" s="65"/>
      <c r="E29" s="65"/>
      <c r="F29" s="65"/>
      <c r="G29" s="65"/>
      <c r="H29" s="65"/>
      <c r="I29" s="65"/>
      <c r="J29" s="33"/>
      <c r="K29" s="19"/>
      <c r="L29" s="19"/>
      <c r="M29" s="19"/>
    </row>
    <row r="30" spans="1:13" x14ac:dyDescent="0.2">
      <c r="A30" s="64"/>
      <c r="B30" s="62"/>
      <c r="C30" s="65"/>
      <c r="D30" s="65"/>
      <c r="E30" s="65"/>
      <c r="F30" s="65"/>
      <c r="G30" s="65"/>
      <c r="H30" s="65"/>
      <c r="I30" s="65"/>
      <c r="J30" s="33"/>
      <c r="K30" s="19"/>
      <c r="L30" s="19"/>
      <c r="M30" s="19"/>
    </row>
    <row r="31" spans="1:13" x14ac:dyDescent="0.2">
      <c r="A31" s="64"/>
      <c r="B31" s="62"/>
      <c r="C31" s="65"/>
      <c r="D31" s="65"/>
      <c r="E31" s="65"/>
      <c r="F31" s="65"/>
      <c r="G31" s="65"/>
      <c r="H31" s="65"/>
      <c r="I31" s="65"/>
      <c r="J31" s="33"/>
      <c r="K31" s="19"/>
      <c r="L31" s="19"/>
      <c r="M31" s="19"/>
    </row>
    <row r="32" spans="1:13" x14ac:dyDescent="0.2">
      <c r="A32" s="64"/>
      <c r="B32" s="62"/>
      <c r="C32" s="65"/>
      <c r="D32" s="65"/>
      <c r="E32" s="65"/>
      <c r="F32" s="65"/>
      <c r="G32" s="65"/>
      <c r="H32" s="65"/>
      <c r="I32" s="65"/>
      <c r="J32" s="33"/>
      <c r="K32" s="19"/>
      <c r="L32" s="19"/>
      <c r="M32" s="19"/>
    </row>
    <row r="33" spans="1:13" x14ac:dyDescent="0.2">
      <c r="A33" s="64"/>
      <c r="B33" s="62"/>
      <c r="C33" s="65"/>
      <c r="D33" s="65"/>
      <c r="E33" s="65"/>
      <c r="F33" s="65"/>
      <c r="G33" s="65"/>
      <c r="H33" s="65"/>
      <c r="I33" s="65"/>
      <c r="J33" s="33"/>
      <c r="K33" s="19"/>
      <c r="L33" s="19"/>
      <c r="M33" s="19"/>
    </row>
    <row r="34" spans="1:13" x14ac:dyDescent="0.2">
      <c r="A34" s="64"/>
      <c r="B34" s="62"/>
      <c r="C34" s="65"/>
      <c r="D34" s="65"/>
      <c r="E34" s="65"/>
      <c r="F34" s="65"/>
      <c r="G34" s="65"/>
      <c r="H34" s="65"/>
      <c r="I34" s="65"/>
      <c r="J34" s="33"/>
      <c r="K34" s="19"/>
      <c r="L34" s="19"/>
      <c r="M34" s="19"/>
    </row>
    <row r="35" spans="1:13" x14ac:dyDescent="0.2">
      <c r="A35" s="64"/>
      <c r="B35" s="62"/>
      <c r="C35" s="65"/>
      <c r="D35" s="65"/>
      <c r="E35" s="65"/>
      <c r="F35" s="65"/>
      <c r="G35" s="65"/>
      <c r="H35" s="65"/>
      <c r="I35" s="65"/>
      <c r="J35" s="33"/>
      <c r="K35" s="19"/>
      <c r="L35" s="19"/>
      <c r="M35" s="19"/>
    </row>
    <row r="36" spans="1:13" x14ac:dyDescent="0.2">
      <c r="A36" s="64"/>
      <c r="B36" s="62"/>
      <c r="C36" s="65"/>
      <c r="D36" s="65"/>
      <c r="E36" s="65"/>
      <c r="F36" s="65"/>
      <c r="G36" s="65"/>
      <c r="H36" s="65"/>
      <c r="I36" s="65"/>
      <c r="J36" s="33"/>
      <c r="K36" s="19"/>
      <c r="L36" s="19"/>
      <c r="M36" s="19"/>
    </row>
    <row r="37" spans="1:13" x14ac:dyDescent="0.2">
      <c r="A37" s="29"/>
      <c r="B37" s="55">
        <f>COUNTIF(B7:B36, "X")</f>
        <v>1</v>
      </c>
      <c r="C37" s="56">
        <f>SUM(C7:C36)</f>
        <v>1</v>
      </c>
      <c r="D37" s="56">
        <f t="shared" ref="D37:H37" si="0">SUM(D7:D36)</f>
        <v>65000</v>
      </c>
      <c r="E37" s="56">
        <f t="shared" si="0"/>
        <v>0</v>
      </c>
      <c r="F37" s="56">
        <f>SUM(F7:F36)</f>
        <v>1</v>
      </c>
      <c r="G37" s="56">
        <f t="shared" si="0"/>
        <v>65000</v>
      </c>
      <c r="H37" s="56">
        <f t="shared" si="0"/>
        <v>0</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08"/>
      <c r="B39" s="109"/>
      <c r="C39" s="109"/>
      <c r="D39" s="109"/>
      <c r="E39" s="109"/>
      <c r="F39" s="109"/>
      <c r="G39" s="109"/>
      <c r="H39" s="109"/>
      <c r="I39" s="110"/>
      <c r="J39" s="32"/>
      <c r="K39" s="27"/>
      <c r="L39" s="27"/>
      <c r="M39" s="27"/>
    </row>
    <row r="40" spans="1:13" ht="85.5" customHeight="1" x14ac:dyDescent="0.2">
      <c r="A40" s="111"/>
      <c r="B40" s="112"/>
      <c r="C40" s="112"/>
      <c r="D40" s="112"/>
      <c r="E40" s="112"/>
      <c r="F40" s="112"/>
      <c r="G40" s="112"/>
      <c r="H40" s="112"/>
      <c r="I40" s="113"/>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25" right="0.25"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5" workbookViewId="0">
      <selection activeCell="S10" sqref="R10:S11"/>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1" t="s">
        <v>16</v>
      </c>
      <c r="B1" s="131"/>
      <c r="C1" s="131"/>
      <c r="D1" s="131"/>
      <c r="E1" s="131"/>
      <c r="F1" s="131"/>
      <c r="G1" s="3"/>
    </row>
    <row r="2" spans="1:7" ht="18.95" customHeight="1" x14ac:dyDescent="0.2">
      <c r="A2" s="132" t="s">
        <v>17</v>
      </c>
      <c r="B2" s="132"/>
      <c r="C2" s="132"/>
      <c r="D2" s="132"/>
      <c r="E2" s="132"/>
      <c r="F2" s="132"/>
      <c r="G2" s="132"/>
    </row>
    <row r="3" spans="1:7" ht="39" x14ac:dyDescent="0.2">
      <c r="A3" s="40" t="s">
        <v>18</v>
      </c>
      <c r="B3" s="41" t="s">
        <v>19</v>
      </c>
      <c r="C3" s="41" t="s">
        <v>20</v>
      </c>
      <c r="D3" s="43" t="s">
        <v>95</v>
      </c>
      <c r="E3" s="43" t="s">
        <v>96</v>
      </c>
      <c r="F3" s="44" t="s">
        <v>21</v>
      </c>
      <c r="G3" s="42" t="s">
        <v>94</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3" t="s">
        <v>146</v>
      </c>
      <c r="B6" s="83" t="s">
        <v>145</v>
      </c>
      <c r="C6" s="84">
        <v>8929</v>
      </c>
      <c r="D6" s="83" t="s">
        <v>149</v>
      </c>
      <c r="E6" s="83" t="s">
        <v>149</v>
      </c>
      <c r="F6" s="84" t="s">
        <v>149</v>
      </c>
      <c r="G6" s="85" t="s">
        <v>149</v>
      </c>
    </row>
    <row r="7" spans="1:7" ht="12.95" customHeight="1" x14ac:dyDescent="0.2">
      <c r="A7" s="83" t="s">
        <v>132</v>
      </c>
      <c r="B7" s="83" t="s">
        <v>144</v>
      </c>
      <c r="C7" s="84">
        <v>6651</v>
      </c>
      <c r="D7" s="83" t="s">
        <v>141</v>
      </c>
      <c r="E7" s="83" t="s">
        <v>142</v>
      </c>
      <c r="F7" s="84">
        <v>5188</v>
      </c>
      <c r="G7" s="85">
        <v>3424</v>
      </c>
    </row>
    <row r="8" spans="1:7" ht="12.95" customHeight="1" x14ac:dyDescent="0.2">
      <c r="A8" s="83" t="s">
        <v>133</v>
      </c>
      <c r="B8" s="83" t="s">
        <v>140</v>
      </c>
      <c r="C8" s="84">
        <v>791</v>
      </c>
      <c r="D8" s="83" t="s">
        <v>141</v>
      </c>
      <c r="E8" s="83" t="s">
        <v>142</v>
      </c>
      <c r="F8" s="84">
        <v>617</v>
      </c>
      <c r="G8" s="85">
        <v>407</v>
      </c>
    </row>
    <row r="9" spans="1:7" ht="12.95" customHeight="1" x14ac:dyDescent="0.2">
      <c r="A9" s="83" t="s">
        <v>134</v>
      </c>
      <c r="B9" s="83" t="s">
        <v>139</v>
      </c>
      <c r="C9" s="84">
        <v>4886</v>
      </c>
      <c r="D9" s="83" t="s">
        <v>141</v>
      </c>
      <c r="E9" s="83" t="s">
        <v>142</v>
      </c>
      <c r="F9" s="84">
        <v>3811</v>
      </c>
      <c r="G9" s="85">
        <v>2515</v>
      </c>
    </row>
    <row r="10" spans="1:7" ht="12.95" customHeight="1" x14ac:dyDescent="0.2">
      <c r="A10" s="83" t="s">
        <v>135</v>
      </c>
      <c r="B10" s="83" t="s">
        <v>139</v>
      </c>
      <c r="C10" s="84">
        <v>4886</v>
      </c>
      <c r="D10" s="83" t="s">
        <v>141</v>
      </c>
      <c r="E10" s="83" t="s">
        <v>142</v>
      </c>
      <c r="F10" s="84">
        <v>3811</v>
      </c>
      <c r="G10" s="85">
        <v>2515</v>
      </c>
    </row>
    <row r="11" spans="1:7" ht="12.95" customHeight="1" x14ac:dyDescent="0.2">
      <c r="A11" s="83" t="s">
        <v>136</v>
      </c>
      <c r="B11" s="83" t="s">
        <v>139</v>
      </c>
      <c r="C11" s="84">
        <v>4886</v>
      </c>
      <c r="D11" s="83" t="s">
        <v>141</v>
      </c>
      <c r="E11" s="83" t="s">
        <v>142</v>
      </c>
      <c r="F11" s="84">
        <v>3811</v>
      </c>
      <c r="G11" s="85">
        <v>2515</v>
      </c>
    </row>
    <row r="12" spans="1:7" ht="12.95" customHeight="1" x14ac:dyDescent="0.2">
      <c r="A12" s="83" t="s">
        <v>137</v>
      </c>
      <c r="B12" s="83" t="s">
        <v>139</v>
      </c>
      <c r="C12" s="84">
        <v>4</v>
      </c>
      <c r="D12" s="83" t="s">
        <v>141</v>
      </c>
      <c r="E12" s="83" t="s">
        <v>142</v>
      </c>
      <c r="F12" s="84">
        <v>3</v>
      </c>
      <c r="G12" s="85">
        <v>2</v>
      </c>
    </row>
    <row r="13" spans="1:7" ht="12.95" customHeight="1" x14ac:dyDescent="0.2">
      <c r="A13" s="83" t="s">
        <v>138</v>
      </c>
      <c r="B13" s="83" t="s">
        <v>139</v>
      </c>
      <c r="C13" s="84">
        <v>791</v>
      </c>
      <c r="D13" s="83" t="s">
        <v>141</v>
      </c>
      <c r="E13" s="83" t="s">
        <v>142</v>
      </c>
      <c r="F13" s="84">
        <v>198</v>
      </c>
      <c r="G13" s="85">
        <v>130</v>
      </c>
    </row>
    <row r="14" spans="1:7" ht="12.95" customHeight="1" x14ac:dyDescent="0.2">
      <c r="A14" s="83" t="s">
        <v>147</v>
      </c>
      <c r="B14" s="83" t="s">
        <v>143</v>
      </c>
      <c r="C14" s="84"/>
      <c r="D14" s="83"/>
      <c r="E14" s="83"/>
      <c r="F14" s="84"/>
      <c r="G14" s="85"/>
    </row>
    <row r="15" spans="1:7" ht="12.95" customHeight="1" x14ac:dyDescent="0.2">
      <c r="A15" s="83"/>
      <c r="B15" s="83"/>
      <c r="C15" s="84"/>
      <c r="D15" s="83"/>
      <c r="E15" s="83"/>
      <c r="F15" s="84"/>
      <c r="G15" s="85"/>
    </row>
    <row r="16" spans="1:7" ht="12.95" customHeight="1" x14ac:dyDescent="0.2">
      <c r="A16" s="83"/>
      <c r="B16" s="83"/>
      <c r="C16" s="84"/>
      <c r="D16" s="83"/>
      <c r="E16" s="83"/>
      <c r="F16" s="84"/>
      <c r="G16" s="85"/>
    </row>
    <row r="17" spans="1:7" ht="12.95" customHeight="1" x14ac:dyDescent="0.2">
      <c r="A17" s="83"/>
      <c r="B17" s="83"/>
      <c r="C17" s="84"/>
      <c r="D17" s="83"/>
      <c r="E17" s="83"/>
      <c r="F17" s="84"/>
      <c r="G17" s="85"/>
    </row>
    <row r="18" spans="1:7" x14ac:dyDescent="0.2">
      <c r="A18" s="86"/>
      <c r="B18" s="86"/>
      <c r="C18" s="86"/>
      <c r="D18" s="86"/>
      <c r="E18" s="86"/>
      <c r="F18" s="86"/>
      <c r="G18" s="82"/>
    </row>
    <row r="19" spans="1:7" x14ac:dyDescent="0.2">
      <c r="A19" s="86"/>
      <c r="B19" s="86"/>
      <c r="C19" s="86"/>
      <c r="D19" s="86"/>
      <c r="E19" s="86"/>
      <c r="F19" s="86"/>
      <c r="G19" s="82"/>
    </row>
    <row r="20" spans="1:7" x14ac:dyDescent="0.2">
      <c r="A20" s="86"/>
      <c r="B20" s="86"/>
      <c r="C20" s="86"/>
      <c r="D20" s="86"/>
      <c r="E20" s="86"/>
      <c r="F20" s="86"/>
      <c r="G20" s="82"/>
    </row>
    <row r="21" spans="1:7" x14ac:dyDescent="0.2">
      <c r="A21" s="86"/>
      <c r="B21" s="86"/>
      <c r="C21" s="86"/>
      <c r="D21" s="86"/>
      <c r="E21" s="86"/>
      <c r="F21" s="86"/>
      <c r="G21" s="82"/>
    </row>
    <row r="22" spans="1:7" x14ac:dyDescent="0.2">
      <c r="A22" s="86"/>
      <c r="B22" s="86"/>
      <c r="C22" s="86"/>
      <c r="D22" s="86"/>
      <c r="E22" s="86"/>
      <c r="F22" s="86"/>
      <c r="G22" s="82"/>
    </row>
    <row r="23" spans="1:7" x14ac:dyDescent="0.2">
      <c r="A23" s="86"/>
      <c r="B23" s="86"/>
      <c r="C23" s="86"/>
      <c r="D23" s="86"/>
      <c r="E23" s="86"/>
      <c r="F23" s="86"/>
      <c r="G23" s="82"/>
    </row>
    <row r="24" spans="1:7" x14ac:dyDescent="0.2">
      <c r="A24" s="86"/>
      <c r="B24" s="86"/>
      <c r="C24" s="86"/>
      <c r="D24" s="86"/>
      <c r="E24" s="86"/>
      <c r="F24" s="86"/>
      <c r="G24" s="82"/>
    </row>
    <row r="25" spans="1:7" x14ac:dyDescent="0.2">
      <c r="A25" s="87"/>
      <c r="B25" s="87"/>
      <c r="C25" s="87"/>
      <c r="D25" s="87"/>
      <c r="E25" s="87"/>
      <c r="F25" s="86"/>
      <c r="G25" s="82"/>
    </row>
    <row r="26" spans="1:7" ht="15.75" x14ac:dyDescent="0.2">
      <c r="A26" s="142" t="s">
        <v>30</v>
      </c>
      <c r="B26" s="143"/>
      <c r="C26" s="143"/>
      <c r="D26" s="143"/>
      <c r="E26" s="46"/>
      <c r="F26" s="148">
        <v>6006</v>
      </c>
      <c r="G26" s="149"/>
    </row>
    <row r="27" spans="1:7" ht="15.75" x14ac:dyDescent="0.2">
      <c r="A27" s="144" t="s">
        <v>148</v>
      </c>
      <c r="B27" s="145"/>
      <c r="C27" s="145"/>
      <c r="D27" s="145"/>
      <c r="E27" s="47"/>
      <c r="F27" s="146">
        <v>3963</v>
      </c>
      <c r="G27" s="147"/>
    </row>
    <row r="28" spans="1:7" ht="15.75" x14ac:dyDescent="0.2">
      <c r="A28" s="133" t="s">
        <v>31</v>
      </c>
      <c r="B28" s="134"/>
      <c r="C28" s="134"/>
      <c r="D28" s="134"/>
      <c r="E28" s="45"/>
      <c r="F28" s="140">
        <v>9969</v>
      </c>
      <c r="G28" s="141"/>
    </row>
    <row r="29" spans="1:7" x14ac:dyDescent="0.2">
      <c r="A29" s="135" t="s">
        <v>32</v>
      </c>
      <c r="B29" s="135"/>
      <c r="C29" s="135"/>
      <c r="D29" s="135"/>
      <c r="E29" s="135"/>
      <c r="F29" s="136"/>
      <c r="G29" s="136"/>
    </row>
    <row r="30" spans="1:7" ht="86.45" customHeight="1" x14ac:dyDescent="0.2">
      <c r="A30" s="137" t="s">
        <v>150</v>
      </c>
      <c r="B30" s="138"/>
      <c r="C30" s="138"/>
      <c r="D30" s="138"/>
      <c r="E30" s="138"/>
      <c r="F30" s="138"/>
      <c r="G30" s="139"/>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pageSetup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zoomScaleNormal="100" workbookViewId="0">
      <selection activeCell="N8" sqref="N8"/>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2" t="s">
        <v>91</v>
      </c>
      <c r="B1" s="153"/>
      <c r="C1" s="153"/>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0" t="s">
        <v>89</v>
      </c>
      <c r="C2" s="151"/>
      <c r="D2" s="22"/>
    </row>
    <row r="3" spans="1:51" ht="15" x14ac:dyDescent="0.2">
      <c r="A3" s="15" t="s">
        <v>52</v>
      </c>
      <c r="B3" s="24" t="s">
        <v>33</v>
      </c>
      <c r="C3" s="24" t="s">
        <v>34</v>
      </c>
      <c r="D3" s="22"/>
    </row>
    <row r="4" spans="1:51" ht="15" x14ac:dyDescent="0.2">
      <c r="A4" s="14" t="s">
        <v>35</v>
      </c>
      <c r="B4" s="88">
        <v>65000</v>
      </c>
      <c r="C4" s="92">
        <f t="shared" ref="C4:C9" si="0">B4/$B$40</f>
        <v>1</v>
      </c>
      <c r="D4" s="22"/>
    </row>
    <row r="5" spans="1:51" ht="15" x14ac:dyDescent="0.2">
      <c r="A5" s="14" t="s">
        <v>36</v>
      </c>
      <c r="B5" s="88"/>
      <c r="C5" s="92">
        <f t="shared" si="0"/>
        <v>0</v>
      </c>
      <c r="D5" s="22"/>
    </row>
    <row r="6" spans="1:51" ht="15" x14ac:dyDescent="0.2">
      <c r="A6" s="14" t="s">
        <v>37</v>
      </c>
      <c r="B6" s="88"/>
      <c r="C6" s="92">
        <f t="shared" si="0"/>
        <v>0</v>
      </c>
      <c r="D6" s="22"/>
    </row>
    <row r="7" spans="1:51" ht="15" x14ac:dyDescent="0.2">
      <c r="A7" s="14" t="s">
        <v>38</v>
      </c>
      <c r="B7" s="88"/>
      <c r="C7" s="92">
        <f t="shared" si="0"/>
        <v>0</v>
      </c>
      <c r="D7" s="22"/>
    </row>
    <row r="8" spans="1:51" ht="15" x14ac:dyDescent="0.2">
      <c r="A8" s="14" t="s">
        <v>39</v>
      </c>
      <c r="B8" s="88"/>
      <c r="C8" s="92">
        <f t="shared" si="0"/>
        <v>0</v>
      </c>
      <c r="D8" s="22"/>
    </row>
    <row r="9" spans="1:51" ht="15" x14ac:dyDescent="0.2">
      <c r="A9" s="14" t="s">
        <v>40</v>
      </c>
      <c r="B9" s="88"/>
      <c r="C9" s="92">
        <f t="shared" si="0"/>
        <v>0</v>
      </c>
      <c r="D9" s="22"/>
    </row>
    <row r="10" spans="1:51" ht="15" x14ac:dyDescent="0.2">
      <c r="A10" s="13" t="s">
        <v>53</v>
      </c>
      <c r="B10" s="17">
        <f>SUM(B4:B9)</f>
        <v>65000</v>
      </c>
      <c r="C10" s="93">
        <f>SUM(C4:C9)</f>
        <v>1</v>
      </c>
      <c r="D10" s="22"/>
    </row>
    <row r="11" spans="1:51" ht="15" x14ac:dyDescent="0.2">
      <c r="A11" s="14" t="s">
        <v>41</v>
      </c>
      <c r="B11" s="88"/>
      <c r="C11" s="92">
        <f t="shared" ref="C11:C25" si="1">B11/$B$40</f>
        <v>0</v>
      </c>
      <c r="D11" s="22"/>
    </row>
    <row r="12" spans="1:51" ht="15" x14ac:dyDescent="0.2">
      <c r="A12" s="23" t="s">
        <v>86</v>
      </c>
      <c r="B12" s="89"/>
      <c r="C12" s="92">
        <f t="shared" si="1"/>
        <v>0</v>
      </c>
      <c r="D12" s="22"/>
    </row>
    <row r="13" spans="1:51" ht="15" x14ac:dyDescent="0.2">
      <c r="A13" s="14" t="s">
        <v>42</v>
      </c>
      <c r="B13" s="88"/>
      <c r="C13" s="92">
        <f t="shared" si="1"/>
        <v>0</v>
      </c>
      <c r="D13" s="22"/>
    </row>
    <row r="14" spans="1:51" ht="30" x14ac:dyDescent="0.2">
      <c r="A14" s="95" t="s">
        <v>54</v>
      </c>
      <c r="B14" s="89"/>
      <c r="C14" s="92">
        <f t="shared" si="1"/>
        <v>0</v>
      </c>
      <c r="D14" s="22"/>
    </row>
    <row r="15" spans="1:51" ht="30" x14ac:dyDescent="0.2">
      <c r="A15" s="95" t="s">
        <v>54</v>
      </c>
      <c r="B15" s="89"/>
      <c r="C15" s="92">
        <f t="shared" si="1"/>
        <v>0</v>
      </c>
      <c r="D15" s="22"/>
    </row>
    <row r="16" spans="1:51" ht="30" x14ac:dyDescent="0.2">
      <c r="A16" s="95" t="s">
        <v>54</v>
      </c>
      <c r="B16" s="89"/>
      <c r="C16" s="92">
        <f t="shared" si="1"/>
        <v>0</v>
      </c>
      <c r="D16" s="22"/>
    </row>
    <row r="17" spans="1:4" ht="15" x14ac:dyDescent="0.2">
      <c r="A17" s="23" t="s">
        <v>87</v>
      </c>
      <c r="B17" s="89"/>
      <c r="C17" s="92">
        <f t="shared" si="1"/>
        <v>0</v>
      </c>
      <c r="D17" s="22"/>
    </row>
    <row r="18" spans="1:4" ht="15" x14ac:dyDescent="0.2">
      <c r="A18" s="14" t="s">
        <v>43</v>
      </c>
      <c r="B18" s="89"/>
      <c r="C18" s="92">
        <f t="shared" si="1"/>
        <v>0</v>
      </c>
      <c r="D18" s="22"/>
    </row>
    <row r="19" spans="1:4" ht="15" x14ac:dyDescent="0.2">
      <c r="A19" s="14" t="s">
        <v>55</v>
      </c>
      <c r="B19" s="88"/>
      <c r="C19" s="92">
        <f t="shared" si="1"/>
        <v>0</v>
      </c>
      <c r="D19" s="22"/>
    </row>
    <row r="20" spans="1:4" ht="15" x14ac:dyDescent="0.2">
      <c r="A20" s="14" t="s">
        <v>44</v>
      </c>
      <c r="B20" s="88"/>
      <c r="C20" s="92">
        <f t="shared" si="1"/>
        <v>0</v>
      </c>
      <c r="D20" s="22"/>
    </row>
    <row r="21" spans="1:4" ht="15" x14ac:dyDescent="0.2">
      <c r="A21" s="14" t="s">
        <v>45</v>
      </c>
      <c r="B21" s="88"/>
      <c r="C21" s="92">
        <f t="shared" si="1"/>
        <v>0</v>
      </c>
      <c r="D21" s="22"/>
    </row>
    <row r="22" spans="1:4" ht="15" x14ac:dyDescent="0.2">
      <c r="A22" s="14" t="s">
        <v>46</v>
      </c>
      <c r="B22" s="89"/>
      <c r="C22" s="92">
        <f t="shared" si="1"/>
        <v>0</v>
      </c>
      <c r="D22" s="22"/>
    </row>
    <row r="23" spans="1:4" ht="15" x14ac:dyDescent="0.2">
      <c r="A23" s="23" t="s">
        <v>90</v>
      </c>
      <c r="B23" s="88"/>
      <c r="C23" s="92">
        <f t="shared" si="1"/>
        <v>0</v>
      </c>
      <c r="D23" s="22"/>
    </row>
    <row r="24" spans="1:4" ht="30" x14ac:dyDescent="0.2">
      <c r="A24" s="14" t="s">
        <v>57</v>
      </c>
      <c r="B24" s="89"/>
      <c r="C24" s="92">
        <f t="shared" si="1"/>
        <v>0</v>
      </c>
      <c r="D24" s="22"/>
    </row>
    <row r="25" spans="1:4" ht="30" x14ac:dyDescent="0.2">
      <c r="A25" s="14" t="s">
        <v>58</v>
      </c>
      <c r="B25" s="89"/>
      <c r="C25" s="92">
        <f t="shared" si="1"/>
        <v>0</v>
      </c>
      <c r="D25" s="22"/>
    </row>
    <row r="26" spans="1:4" ht="15" x14ac:dyDescent="0.2">
      <c r="A26" s="13" t="s">
        <v>47</v>
      </c>
      <c r="B26" s="16"/>
      <c r="C26" s="94"/>
      <c r="D26" s="22"/>
    </row>
    <row r="27" spans="1:4" x14ac:dyDescent="0.2">
      <c r="A27" s="11" t="s">
        <v>61</v>
      </c>
      <c r="B27" s="88"/>
      <c r="C27" s="92">
        <f>B27/$B$40</f>
        <v>0</v>
      </c>
      <c r="D27" s="22"/>
    </row>
    <row r="28" spans="1:4" x14ac:dyDescent="0.2">
      <c r="A28" s="11" t="s">
        <v>62</v>
      </c>
      <c r="B28" s="88"/>
      <c r="C28" s="92">
        <f t="shared" ref="C28:C39" si="2">B28/$B$40</f>
        <v>0</v>
      </c>
      <c r="D28" s="22"/>
    </row>
    <row r="29" spans="1:4" x14ac:dyDescent="0.2">
      <c r="A29" s="11" t="s">
        <v>63</v>
      </c>
      <c r="B29" s="88"/>
      <c r="C29" s="92">
        <f t="shared" si="2"/>
        <v>0</v>
      </c>
      <c r="D29" s="22"/>
    </row>
    <row r="30" spans="1:4" x14ac:dyDescent="0.2">
      <c r="A30" s="11" t="s">
        <v>64</v>
      </c>
      <c r="B30" s="88"/>
      <c r="C30" s="92">
        <f t="shared" si="2"/>
        <v>0</v>
      </c>
      <c r="D30" s="22"/>
    </row>
    <row r="31" spans="1:4" x14ac:dyDescent="0.2">
      <c r="A31" s="11" t="s">
        <v>65</v>
      </c>
      <c r="B31" s="88"/>
      <c r="C31" s="92">
        <f t="shared" si="2"/>
        <v>0</v>
      </c>
      <c r="D31" s="22"/>
    </row>
    <row r="32" spans="1:4" x14ac:dyDescent="0.2">
      <c r="A32" s="11" t="s">
        <v>66</v>
      </c>
      <c r="B32" s="88"/>
      <c r="C32" s="92">
        <f t="shared" si="2"/>
        <v>0</v>
      </c>
      <c r="D32" s="22"/>
    </row>
    <row r="33" spans="1:4" x14ac:dyDescent="0.2">
      <c r="A33" s="11" t="s">
        <v>67</v>
      </c>
      <c r="B33" s="88"/>
      <c r="C33" s="92">
        <f t="shared" si="2"/>
        <v>0</v>
      </c>
      <c r="D33" s="22"/>
    </row>
    <row r="34" spans="1:4" x14ac:dyDescent="0.2">
      <c r="A34" s="11" t="s">
        <v>68</v>
      </c>
      <c r="B34" s="88"/>
      <c r="C34" s="92">
        <f t="shared" si="2"/>
        <v>0</v>
      </c>
      <c r="D34" s="22"/>
    </row>
    <row r="35" spans="1:4" x14ac:dyDescent="0.2">
      <c r="A35" s="86"/>
      <c r="B35" s="86"/>
      <c r="C35" s="92">
        <f t="shared" si="2"/>
        <v>0</v>
      </c>
      <c r="D35" s="22"/>
    </row>
    <row r="36" spans="1:4" x14ac:dyDescent="0.2">
      <c r="A36" s="86"/>
      <c r="B36" s="86"/>
      <c r="C36" s="92">
        <f t="shared" si="2"/>
        <v>0</v>
      </c>
      <c r="D36" s="22"/>
    </row>
    <row r="37" spans="1:4" x14ac:dyDescent="0.2">
      <c r="A37" s="86"/>
      <c r="B37" s="86"/>
      <c r="C37" s="92">
        <f t="shared" si="2"/>
        <v>0</v>
      </c>
      <c r="D37" s="22"/>
    </row>
    <row r="38" spans="1:4" x14ac:dyDescent="0.2">
      <c r="A38" s="86"/>
      <c r="B38" s="86"/>
      <c r="C38" s="92">
        <f t="shared" si="2"/>
        <v>0</v>
      </c>
      <c r="D38" s="22"/>
    </row>
    <row r="39" spans="1:4" x14ac:dyDescent="0.2">
      <c r="A39" s="86"/>
      <c r="B39" s="86"/>
      <c r="C39" s="92">
        <f t="shared" si="2"/>
        <v>0</v>
      </c>
      <c r="D39" s="22"/>
    </row>
    <row r="40" spans="1:4" ht="15" x14ac:dyDescent="0.2">
      <c r="A40" s="10" t="s">
        <v>69</v>
      </c>
      <c r="B40" s="90">
        <f>SUM(B11:B34)+B10</f>
        <v>65000</v>
      </c>
      <c r="C40" s="91">
        <f>SUM(C10:C39)</f>
        <v>1</v>
      </c>
      <c r="D40" s="22"/>
    </row>
  </sheetData>
  <sheetProtection algorithmName="SHA-512" hashValue="v4T01IZZze0zXbf4+JYZP+38Y2aw2Ht/FrwSJTqhsQ191q3qtpdTmyicfghfr4xUPdvozBB3AnazW/m/oxHXSQ==" saltValue="gX9WI8f75FQTgTZk4qLXRw==" spinCount="100000" sheet="1" objects="1" scenarios="1"/>
  <mergeCells count="2">
    <mergeCell ref="B2:C2"/>
    <mergeCell ref="A1:C1"/>
  </mergeCells>
  <printOptions horizontalCentered="1" verticalCentered="1"/>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workbookViewId="0">
      <selection activeCell="B39" sqref="B39"/>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4" t="s">
        <v>83</v>
      </c>
      <c r="B1" s="154"/>
      <c r="C1" s="154"/>
      <c r="D1" s="154"/>
      <c r="E1" s="154"/>
    </row>
    <row r="2" spans="1:17" ht="13.5" customHeight="1" x14ac:dyDescent="0.2">
      <c r="A2" s="155" t="s">
        <v>84</v>
      </c>
      <c r="B2" s="155"/>
      <c r="C2" s="155"/>
      <c r="D2" s="155"/>
      <c r="E2" s="155"/>
      <c r="F2" s="20"/>
      <c r="G2" s="20"/>
      <c r="H2" s="20"/>
      <c r="I2" s="20"/>
    </row>
    <row r="3" spans="1:17" ht="17.100000000000001" customHeight="1" x14ac:dyDescent="0.35">
      <c r="A3" s="153" t="s">
        <v>85</v>
      </c>
      <c r="B3" s="153"/>
      <c r="C3" s="153"/>
      <c r="D3" s="153"/>
      <c r="E3" s="153"/>
      <c r="F3" s="19"/>
      <c r="G3" s="5"/>
      <c r="H3" s="5"/>
      <c r="I3" s="5"/>
      <c r="N3" s="21"/>
      <c r="O3" s="21"/>
      <c r="P3" s="21"/>
      <c r="Q3" s="21"/>
    </row>
    <row r="4" spans="1:17" ht="30.6" customHeight="1" x14ac:dyDescent="0.2">
      <c r="A4" s="15" t="s">
        <v>48</v>
      </c>
      <c r="B4" s="160" t="s">
        <v>49</v>
      </c>
      <c r="C4" s="161"/>
      <c r="D4" s="156" t="s">
        <v>50</v>
      </c>
      <c r="E4" s="157"/>
      <c r="F4" s="22"/>
      <c r="J4" s="21"/>
      <c r="K4" s="21"/>
      <c r="L4" s="21"/>
      <c r="M4" s="21"/>
    </row>
    <row r="5" spans="1:17" ht="33.75" customHeight="1" x14ac:dyDescent="0.2">
      <c r="A5" s="15" t="s">
        <v>51</v>
      </c>
      <c r="B5" s="162" t="s">
        <v>99</v>
      </c>
      <c r="C5" s="163"/>
      <c r="D5" s="158" t="s">
        <v>100</v>
      </c>
      <c r="E5" s="159"/>
      <c r="F5" s="22"/>
      <c r="J5" s="21"/>
      <c r="K5" s="21"/>
      <c r="L5" s="21"/>
      <c r="M5" s="21"/>
    </row>
    <row r="6" spans="1:17" ht="14.45" customHeight="1" x14ac:dyDescent="0.2">
      <c r="A6" s="15" t="s">
        <v>52</v>
      </c>
      <c r="B6" s="52" t="s">
        <v>33</v>
      </c>
      <c r="C6" s="53" t="s">
        <v>34</v>
      </c>
      <c r="D6" s="52" t="s">
        <v>33</v>
      </c>
      <c r="E6" s="54" t="s">
        <v>34</v>
      </c>
      <c r="F6" s="22"/>
      <c r="M6" s="21"/>
      <c r="N6" s="21"/>
      <c r="O6" s="21"/>
      <c r="P6" s="21"/>
    </row>
    <row r="7" spans="1:17" ht="14.45" customHeight="1" x14ac:dyDescent="0.2">
      <c r="A7" s="14" t="s">
        <v>35</v>
      </c>
      <c r="B7" s="88">
        <v>65000</v>
      </c>
      <c r="C7" s="92">
        <f t="shared" ref="C7:C12" si="0">B7/$B$45</f>
        <v>0.51509628338220148</v>
      </c>
      <c r="D7" s="88">
        <v>65000</v>
      </c>
      <c r="E7" s="92">
        <f t="shared" ref="E7:E12" si="1">D7/$D$45</f>
        <v>0.52682768682120273</v>
      </c>
      <c r="F7" s="22"/>
      <c r="M7" s="21"/>
      <c r="N7" s="21"/>
      <c r="O7" s="21"/>
      <c r="P7" s="21"/>
    </row>
    <row r="8" spans="1:17" ht="14.45" customHeight="1" x14ac:dyDescent="0.2">
      <c r="A8" s="14" t="s">
        <v>36</v>
      </c>
      <c r="B8" s="88">
        <v>0</v>
      </c>
      <c r="C8" s="92">
        <f t="shared" si="0"/>
        <v>0</v>
      </c>
      <c r="D8" s="88">
        <v>0</v>
      </c>
      <c r="E8" s="92">
        <f t="shared" si="1"/>
        <v>0</v>
      </c>
      <c r="F8" s="22"/>
      <c r="M8" s="21"/>
      <c r="N8" s="21"/>
      <c r="O8" s="21"/>
      <c r="P8" s="21"/>
    </row>
    <row r="9" spans="1:17" ht="14.45" customHeight="1" x14ac:dyDescent="0.2">
      <c r="A9" s="14" t="s">
        <v>37</v>
      </c>
      <c r="B9" s="88">
        <v>0</v>
      </c>
      <c r="C9" s="92">
        <f t="shared" si="0"/>
        <v>0</v>
      </c>
      <c r="D9" s="88">
        <v>0</v>
      </c>
      <c r="E9" s="92">
        <f t="shared" si="1"/>
        <v>0</v>
      </c>
      <c r="F9" s="22"/>
      <c r="M9" s="21"/>
      <c r="N9" s="21"/>
      <c r="O9" s="21"/>
      <c r="P9" s="21"/>
    </row>
    <row r="10" spans="1:17" ht="14.45" customHeight="1" x14ac:dyDescent="0.2">
      <c r="A10" s="14" t="s">
        <v>38</v>
      </c>
      <c r="B10" s="88">
        <v>0</v>
      </c>
      <c r="C10" s="92">
        <f t="shared" si="0"/>
        <v>0</v>
      </c>
      <c r="D10" s="88">
        <v>0</v>
      </c>
      <c r="E10" s="92">
        <f t="shared" si="1"/>
        <v>0</v>
      </c>
      <c r="F10" s="22"/>
      <c r="M10" s="21"/>
      <c r="N10" s="21"/>
      <c r="O10" s="21"/>
      <c r="P10" s="21"/>
    </row>
    <row r="11" spans="1:17" ht="14.45" customHeight="1" x14ac:dyDescent="0.2">
      <c r="A11" s="14" t="s">
        <v>39</v>
      </c>
      <c r="B11" s="88">
        <v>0</v>
      </c>
      <c r="C11" s="92">
        <f t="shared" si="0"/>
        <v>0</v>
      </c>
      <c r="D11" s="88">
        <v>0</v>
      </c>
      <c r="E11" s="92">
        <f t="shared" si="1"/>
        <v>0</v>
      </c>
      <c r="F11" s="22"/>
      <c r="M11" s="21"/>
      <c r="N11" s="21"/>
      <c r="O11" s="21"/>
      <c r="P11" s="21"/>
    </row>
    <row r="12" spans="1:17" ht="14.45" customHeight="1" x14ac:dyDescent="0.2">
      <c r="A12" s="14" t="s">
        <v>40</v>
      </c>
      <c r="B12" s="88">
        <v>0</v>
      </c>
      <c r="C12" s="92">
        <f t="shared" si="0"/>
        <v>0</v>
      </c>
      <c r="D12" s="88">
        <v>0</v>
      </c>
      <c r="E12" s="92">
        <f t="shared" si="1"/>
        <v>0</v>
      </c>
      <c r="F12" s="22"/>
      <c r="M12" s="21"/>
      <c r="N12" s="21"/>
      <c r="O12" s="21"/>
      <c r="P12" s="21"/>
    </row>
    <row r="13" spans="1:17" ht="14.45" customHeight="1" x14ac:dyDescent="0.2">
      <c r="A13" s="13" t="s">
        <v>53</v>
      </c>
      <c r="B13" s="97">
        <f>SUM(B7:B12)</f>
        <v>65000</v>
      </c>
      <c r="C13" s="93">
        <f>SUM(C7:C12)</f>
        <v>0.51509628338220148</v>
      </c>
      <c r="D13" s="97">
        <f>SUM(D7:D12)</f>
        <v>65000</v>
      </c>
      <c r="E13" s="96">
        <f>SUM(E7:E12)</f>
        <v>0.52682768682120273</v>
      </c>
      <c r="F13" s="22"/>
      <c r="M13" s="21"/>
      <c r="N13" s="21"/>
      <c r="O13" s="21"/>
      <c r="P13" s="21"/>
    </row>
    <row r="14" spans="1:17" ht="14.45" customHeight="1" x14ac:dyDescent="0.2">
      <c r="A14" s="14" t="s">
        <v>41</v>
      </c>
      <c r="B14" s="88">
        <v>705</v>
      </c>
      <c r="C14" s="92">
        <f>B14/$B$45</f>
        <v>5.5868135351454153E-3</v>
      </c>
      <c r="D14" s="88">
        <v>662</v>
      </c>
      <c r="E14" s="92">
        <f>D14/$D$45</f>
        <v>5.3655373642405579E-3</v>
      </c>
      <c r="F14" s="22"/>
      <c r="M14" s="21"/>
      <c r="N14" s="21"/>
      <c r="O14" s="21"/>
      <c r="P14" s="21"/>
    </row>
    <row r="15" spans="1:17" ht="14.45" customHeight="1" x14ac:dyDescent="0.2">
      <c r="A15" s="23" t="s">
        <v>86</v>
      </c>
      <c r="B15" s="89">
        <v>1825</v>
      </c>
      <c r="C15" s="92">
        <f>B15/$B$45</f>
        <v>1.4462318725731041E-2</v>
      </c>
      <c r="D15" s="89">
        <v>1668</v>
      </c>
      <c r="E15" s="92">
        <f>D15/$D$45</f>
        <v>1.3519208947965634E-2</v>
      </c>
      <c r="F15" s="22"/>
      <c r="M15" s="21"/>
      <c r="N15" s="21"/>
      <c r="O15" s="21"/>
      <c r="P15" s="21"/>
    </row>
    <row r="16" spans="1:17" ht="14.45" customHeight="1" x14ac:dyDescent="0.2">
      <c r="A16" s="14" t="s">
        <v>42</v>
      </c>
      <c r="B16" s="88">
        <v>1550</v>
      </c>
      <c r="C16" s="92">
        <f>B16/$B$45</f>
        <v>1.2283065219114035E-2</v>
      </c>
      <c r="D16" s="88">
        <v>1438</v>
      </c>
      <c r="E16" s="92">
        <f>D16/$D$45</f>
        <v>1.1655049440752147E-2</v>
      </c>
      <c r="F16" s="22"/>
      <c r="M16" s="21"/>
      <c r="N16" s="21"/>
      <c r="O16" s="21"/>
      <c r="P16" s="21"/>
    </row>
    <row r="17" spans="1:16" ht="37.5" customHeight="1" x14ac:dyDescent="0.2">
      <c r="A17" s="95" t="s">
        <v>54</v>
      </c>
      <c r="B17" s="89">
        <v>0</v>
      </c>
      <c r="C17" s="92">
        <f>B17/$B$45</f>
        <v>0</v>
      </c>
      <c r="D17" s="89">
        <v>0</v>
      </c>
      <c r="E17" s="92">
        <f>D17/$D$45</f>
        <v>0</v>
      </c>
      <c r="F17" s="22"/>
      <c r="M17" s="21"/>
      <c r="N17" s="21"/>
      <c r="O17" s="21"/>
      <c r="P17" s="21"/>
    </row>
    <row r="18" spans="1:16" ht="31.5" customHeight="1" x14ac:dyDescent="0.2">
      <c r="A18" s="95" t="s">
        <v>54</v>
      </c>
      <c r="B18" s="89">
        <v>0</v>
      </c>
      <c r="C18" s="92">
        <f>B18/$B$45</f>
        <v>0</v>
      </c>
      <c r="D18" s="89">
        <v>0</v>
      </c>
      <c r="E18" s="92">
        <f>D18/$D$45</f>
        <v>0</v>
      </c>
      <c r="F18" s="22"/>
      <c r="M18" s="21"/>
      <c r="N18" s="21"/>
      <c r="O18" s="21"/>
      <c r="P18" s="21"/>
    </row>
    <row r="19" spans="1:16" ht="33.75" customHeight="1" x14ac:dyDescent="0.2">
      <c r="A19" s="95" t="s">
        <v>54</v>
      </c>
      <c r="B19" s="89">
        <v>0</v>
      </c>
      <c r="C19" s="92">
        <f t="shared" ref="C19:C20" si="2">B19/$B$45</f>
        <v>0</v>
      </c>
      <c r="D19" s="89">
        <v>0</v>
      </c>
      <c r="E19" s="92">
        <f t="shared" ref="E19:E20" si="3">D19/$D$45</f>
        <v>0</v>
      </c>
      <c r="F19" s="22"/>
      <c r="M19" s="21"/>
      <c r="N19" s="21"/>
      <c r="O19" s="21"/>
      <c r="P19" s="21"/>
    </row>
    <row r="20" spans="1:16" ht="14.45" customHeight="1" x14ac:dyDescent="0.2">
      <c r="A20" s="23" t="s">
        <v>87</v>
      </c>
      <c r="B20" s="89">
        <v>0</v>
      </c>
      <c r="C20" s="92">
        <f t="shared" si="2"/>
        <v>0</v>
      </c>
      <c r="D20" s="89">
        <v>0</v>
      </c>
      <c r="E20" s="92">
        <f t="shared" si="3"/>
        <v>0</v>
      </c>
      <c r="F20" s="22"/>
      <c r="M20" s="21"/>
      <c r="N20" s="21"/>
      <c r="O20" s="21"/>
      <c r="P20" s="21"/>
    </row>
    <row r="21" spans="1:16" ht="14.45" customHeight="1" x14ac:dyDescent="0.2">
      <c r="A21" s="14" t="s">
        <v>43</v>
      </c>
      <c r="B21" s="89">
        <v>0</v>
      </c>
      <c r="C21" s="92">
        <f t="shared" ref="C21:C30" si="4">B21/$B$45</f>
        <v>0</v>
      </c>
      <c r="D21" s="89">
        <v>0</v>
      </c>
      <c r="E21" s="92">
        <f t="shared" ref="E21:E30" si="5">D21/$D$45</f>
        <v>0</v>
      </c>
      <c r="F21" s="22"/>
      <c r="M21" s="21"/>
      <c r="N21" s="21"/>
      <c r="O21" s="21"/>
      <c r="P21" s="21"/>
    </row>
    <row r="22" spans="1:16" ht="14.45" customHeight="1" x14ac:dyDescent="0.2">
      <c r="A22" s="14" t="s">
        <v>55</v>
      </c>
      <c r="B22" s="88">
        <v>0</v>
      </c>
      <c r="C22" s="92">
        <f t="shared" si="4"/>
        <v>0</v>
      </c>
      <c r="D22" s="88">
        <v>0</v>
      </c>
      <c r="E22" s="92">
        <f t="shared" si="5"/>
        <v>0</v>
      </c>
      <c r="F22" s="22"/>
      <c r="M22" s="21"/>
      <c r="N22" s="21"/>
      <c r="O22" s="21"/>
      <c r="P22" s="21"/>
    </row>
    <row r="23" spans="1:16" ht="14.45" customHeight="1" x14ac:dyDescent="0.2">
      <c r="A23" s="14" t="s">
        <v>44</v>
      </c>
      <c r="B23" s="88">
        <v>325</v>
      </c>
      <c r="C23" s="92">
        <f t="shared" si="4"/>
        <v>2.5754814169110071E-3</v>
      </c>
      <c r="D23" s="88">
        <v>265</v>
      </c>
      <c r="E23" s="92">
        <f t="shared" si="5"/>
        <v>2.1478359539633652E-3</v>
      </c>
      <c r="F23" s="22"/>
      <c r="M23" s="21"/>
      <c r="N23" s="21"/>
      <c r="O23" s="21"/>
      <c r="P23" s="21"/>
    </row>
    <row r="24" spans="1:16" ht="14.45" customHeight="1" x14ac:dyDescent="0.2">
      <c r="A24" s="14" t="s">
        <v>45</v>
      </c>
      <c r="B24" s="88">
        <v>0</v>
      </c>
      <c r="C24" s="92">
        <f t="shared" si="4"/>
        <v>0</v>
      </c>
      <c r="D24" s="88">
        <v>0</v>
      </c>
      <c r="E24" s="92">
        <f t="shared" si="5"/>
        <v>0</v>
      </c>
      <c r="F24" s="22"/>
      <c r="M24" s="21"/>
      <c r="N24" s="21"/>
      <c r="O24" s="21"/>
      <c r="P24" s="21"/>
    </row>
    <row r="25" spans="1:16" ht="14.45" customHeight="1" x14ac:dyDescent="0.2">
      <c r="A25" s="14" t="s">
        <v>46</v>
      </c>
      <c r="B25" s="89">
        <v>0</v>
      </c>
      <c r="C25" s="92">
        <f t="shared" si="4"/>
        <v>0</v>
      </c>
      <c r="D25" s="89">
        <v>0</v>
      </c>
      <c r="E25" s="92">
        <f t="shared" si="5"/>
        <v>0</v>
      </c>
      <c r="F25" s="22"/>
      <c r="M25" s="21"/>
      <c r="N25" s="21"/>
      <c r="O25" s="21"/>
      <c r="P25" s="21"/>
    </row>
    <row r="26" spans="1:16" ht="14.45" customHeight="1" x14ac:dyDescent="0.2">
      <c r="A26" s="14" t="s">
        <v>56</v>
      </c>
      <c r="B26" s="88">
        <v>0</v>
      </c>
      <c r="C26" s="92">
        <f t="shared" si="4"/>
        <v>0</v>
      </c>
      <c r="D26" s="88">
        <v>0</v>
      </c>
      <c r="E26" s="92">
        <f t="shared" si="5"/>
        <v>0</v>
      </c>
      <c r="F26" s="22"/>
      <c r="M26" s="21"/>
      <c r="N26" s="21"/>
      <c r="O26" s="21"/>
      <c r="P26" s="21"/>
    </row>
    <row r="27" spans="1:16" ht="14.45" customHeight="1" x14ac:dyDescent="0.2">
      <c r="A27" s="14" t="s">
        <v>57</v>
      </c>
      <c r="B27" s="89">
        <v>0</v>
      </c>
      <c r="C27" s="92">
        <f t="shared" si="4"/>
        <v>0</v>
      </c>
      <c r="D27" s="89">
        <v>0</v>
      </c>
      <c r="E27" s="92">
        <f t="shared" si="5"/>
        <v>0</v>
      </c>
      <c r="F27" s="22"/>
      <c r="M27" s="21"/>
      <c r="N27" s="21"/>
      <c r="O27" s="21"/>
      <c r="P27" s="21"/>
    </row>
    <row r="28" spans="1:16" ht="14.45" customHeight="1" x14ac:dyDescent="0.2">
      <c r="A28" s="14" t="s">
        <v>58</v>
      </c>
      <c r="B28" s="89">
        <v>0</v>
      </c>
      <c r="C28" s="92">
        <f t="shared" si="4"/>
        <v>0</v>
      </c>
      <c r="D28" s="89">
        <v>0</v>
      </c>
      <c r="E28" s="92">
        <f t="shared" si="5"/>
        <v>0</v>
      </c>
      <c r="F28" s="22"/>
      <c r="M28" s="21"/>
      <c r="N28" s="21"/>
      <c r="O28" s="21"/>
      <c r="P28" s="21"/>
    </row>
    <row r="29" spans="1:16" ht="14.45" customHeight="1" x14ac:dyDescent="0.2">
      <c r="A29" s="14" t="s">
        <v>59</v>
      </c>
      <c r="B29" s="88">
        <v>0</v>
      </c>
      <c r="C29" s="92">
        <f t="shared" si="4"/>
        <v>0</v>
      </c>
      <c r="D29" s="88">
        <v>0</v>
      </c>
      <c r="E29" s="92">
        <f t="shared" si="5"/>
        <v>0</v>
      </c>
      <c r="F29" s="22"/>
      <c r="M29" s="21"/>
      <c r="N29" s="21"/>
      <c r="O29" s="21"/>
      <c r="P29" s="21"/>
    </row>
    <row r="30" spans="1:16" ht="12.95" customHeight="1" x14ac:dyDescent="0.2">
      <c r="A30" s="12" t="s">
        <v>60</v>
      </c>
      <c r="B30" s="89">
        <v>0</v>
      </c>
      <c r="C30" s="92">
        <f t="shared" si="4"/>
        <v>0</v>
      </c>
      <c r="D30" s="89">
        <v>0</v>
      </c>
      <c r="E30" s="92">
        <f t="shared" si="5"/>
        <v>0</v>
      </c>
      <c r="F30" s="22"/>
      <c r="M30" s="21"/>
      <c r="N30" s="21"/>
      <c r="O30" s="21"/>
      <c r="P30" s="21"/>
    </row>
    <row r="31" spans="1:16" ht="14.45" customHeight="1" x14ac:dyDescent="0.2">
      <c r="A31" s="13" t="s">
        <v>47</v>
      </c>
      <c r="B31" s="16"/>
      <c r="C31" s="94"/>
      <c r="D31" s="16"/>
      <c r="E31" s="96"/>
      <c r="F31" s="22"/>
      <c r="M31" s="21"/>
      <c r="N31" s="21"/>
      <c r="O31" s="21"/>
      <c r="P31" s="21"/>
    </row>
    <row r="32" spans="1:16" ht="12.95" customHeight="1" x14ac:dyDescent="0.2">
      <c r="A32" s="11" t="s">
        <v>61</v>
      </c>
      <c r="B32" s="88">
        <v>0</v>
      </c>
      <c r="C32" s="92">
        <f>B32/$B$45</f>
        <v>0</v>
      </c>
      <c r="D32" s="88">
        <v>0</v>
      </c>
      <c r="E32" s="92">
        <f t="shared" ref="E32:E44" si="6">D32/$D$45</f>
        <v>0</v>
      </c>
      <c r="F32" s="22"/>
      <c r="M32" s="21"/>
      <c r="N32" s="21"/>
      <c r="O32" s="21"/>
      <c r="P32" s="21"/>
    </row>
    <row r="33" spans="1:17" ht="12.95" customHeight="1" x14ac:dyDescent="0.2">
      <c r="A33" s="11" t="s">
        <v>62</v>
      </c>
      <c r="B33" s="88">
        <v>235</v>
      </c>
      <c r="C33" s="92">
        <f t="shared" ref="C33:C44" si="7">B33/$B$45</f>
        <v>1.8622711783818052E-3</v>
      </c>
      <c r="D33" s="88">
        <v>224</v>
      </c>
      <c r="E33" s="92">
        <f t="shared" si="6"/>
        <v>1.815529259199222E-3</v>
      </c>
      <c r="F33" s="22"/>
      <c r="M33" s="21"/>
      <c r="N33" s="21"/>
      <c r="O33" s="21"/>
      <c r="P33" s="21"/>
    </row>
    <row r="34" spans="1:17" ht="12.95" customHeight="1" x14ac:dyDescent="0.2">
      <c r="A34" s="11" t="s">
        <v>63</v>
      </c>
      <c r="B34" s="88">
        <v>14175</v>
      </c>
      <c r="C34" s="92">
        <f t="shared" si="7"/>
        <v>0.11233061256834931</v>
      </c>
      <c r="D34" s="88">
        <v>13500</v>
      </c>
      <c r="E34" s="92">
        <f t="shared" si="6"/>
        <v>0.10941805803209596</v>
      </c>
      <c r="F34" s="22"/>
      <c r="M34" s="21"/>
      <c r="N34" s="21"/>
      <c r="O34" s="21"/>
      <c r="P34" s="21"/>
    </row>
    <row r="35" spans="1:17" ht="12.95" customHeight="1" x14ac:dyDescent="0.2">
      <c r="A35" s="11" t="s">
        <v>64</v>
      </c>
      <c r="B35" s="88">
        <v>0</v>
      </c>
      <c r="C35" s="92">
        <f t="shared" si="7"/>
        <v>0</v>
      </c>
      <c r="D35" s="88">
        <v>0</v>
      </c>
      <c r="E35" s="92">
        <f t="shared" si="6"/>
        <v>0</v>
      </c>
      <c r="F35" s="22"/>
      <c r="M35" s="21"/>
      <c r="N35" s="21"/>
      <c r="O35" s="21"/>
      <c r="P35" s="21"/>
    </row>
    <row r="36" spans="1:17" ht="12.95" customHeight="1" x14ac:dyDescent="0.2">
      <c r="A36" s="11" t="s">
        <v>65</v>
      </c>
      <c r="B36" s="88">
        <v>0</v>
      </c>
      <c r="C36" s="92">
        <f t="shared" si="7"/>
        <v>0</v>
      </c>
      <c r="D36" s="88">
        <v>0</v>
      </c>
      <c r="E36" s="92">
        <f t="shared" si="6"/>
        <v>0</v>
      </c>
      <c r="F36" s="22"/>
      <c r="M36" s="21"/>
      <c r="N36" s="21"/>
      <c r="O36" s="21"/>
      <c r="P36" s="21"/>
    </row>
    <row r="37" spans="1:17" ht="12.95" customHeight="1" x14ac:dyDescent="0.2">
      <c r="A37" s="11" t="s">
        <v>66</v>
      </c>
      <c r="B37" s="88">
        <v>0</v>
      </c>
      <c r="C37" s="92">
        <f t="shared" si="7"/>
        <v>0</v>
      </c>
      <c r="D37" s="88">
        <v>0</v>
      </c>
      <c r="E37" s="92">
        <f t="shared" si="6"/>
        <v>0</v>
      </c>
      <c r="F37" s="22"/>
      <c r="M37" s="21"/>
      <c r="N37" s="21"/>
      <c r="O37" s="21"/>
      <c r="P37" s="21"/>
    </row>
    <row r="38" spans="1:17" ht="12.95" customHeight="1" x14ac:dyDescent="0.2">
      <c r="A38" s="11" t="s">
        <v>67</v>
      </c>
      <c r="B38" s="88">
        <v>42375</v>
      </c>
      <c r="C38" s="92">
        <f t="shared" si="7"/>
        <v>0.33580315397416594</v>
      </c>
      <c r="D38" s="88">
        <v>38398</v>
      </c>
      <c r="E38" s="92">
        <f t="shared" si="6"/>
        <v>0.31121737720862375</v>
      </c>
      <c r="F38" s="22"/>
      <c r="M38" s="21"/>
      <c r="N38" s="21"/>
      <c r="O38" s="21"/>
      <c r="P38" s="21"/>
    </row>
    <row r="39" spans="1:17" ht="12.95" customHeight="1" x14ac:dyDescent="0.2">
      <c r="A39" s="11" t="s">
        <v>68</v>
      </c>
      <c r="B39" s="88">
        <v>0</v>
      </c>
      <c r="C39" s="92">
        <f t="shared" si="7"/>
        <v>0</v>
      </c>
      <c r="D39" s="88">
        <v>0</v>
      </c>
      <c r="E39" s="92">
        <f t="shared" si="6"/>
        <v>0</v>
      </c>
      <c r="F39" s="22"/>
      <c r="M39" s="21"/>
      <c r="N39" s="21"/>
      <c r="O39" s="21"/>
      <c r="P39" s="21"/>
    </row>
    <row r="40" spans="1:17" ht="12.95" customHeight="1" x14ac:dyDescent="0.2">
      <c r="A40" s="86" t="s">
        <v>151</v>
      </c>
      <c r="B40" s="86">
        <v>2275</v>
      </c>
      <c r="C40" s="92">
        <f t="shared" si="7"/>
        <v>1.802836991837705E-2</v>
      </c>
      <c r="D40" s="86">
        <v>2225</v>
      </c>
      <c r="E40" s="92">
        <f t="shared" si="6"/>
        <v>1.8033716971956559E-2</v>
      </c>
      <c r="F40" s="22"/>
      <c r="M40" s="21"/>
      <c r="N40" s="21"/>
      <c r="O40" s="21"/>
      <c r="P40" s="21"/>
    </row>
    <row r="41" spans="1:17" ht="12.95" customHeight="1" x14ac:dyDescent="0.2">
      <c r="A41" s="86"/>
      <c r="B41" s="86" t="s">
        <v>143</v>
      </c>
      <c r="C41" s="92" t="e">
        <f t="shared" si="7"/>
        <v>#VALUE!</v>
      </c>
      <c r="D41" s="86"/>
      <c r="E41" s="92">
        <f t="shared" si="6"/>
        <v>0</v>
      </c>
      <c r="F41" s="22"/>
      <c r="M41" s="21"/>
      <c r="N41" s="21"/>
      <c r="O41" s="21"/>
      <c r="P41" s="21"/>
    </row>
    <row r="42" spans="1:17" ht="12.95" customHeight="1" x14ac:dyDescent="0.2">
      <c r="A42" s="86"/>
      <c r="B42" s="86"/>
      <c r="C42" s="92">
        <f t="shared" si="7"/>
        <v>0</v>
      </c>
      <c r="D42" s="86"/>
      <c r="E42" s="92">
        <f t="shared" si="6"/>
        <v>0</v>
      </c>
      <c r="F42" s="22"/>
      <c r="M42" s="21"/>
      <c r="N42" s="21"/>
      <c r="O42" s="21"/>
      <c r="P42" s="21"/>
    </row>
    <row r="43" spans="1:17" ht="12.95" customHeight="1" x14ac:dyDescent="0.2">
      <c r="A43" s="86"/>
      <c r="B43" s="86"/>
      <c r="C43" s="92">
        <f t="shared" si="7"/>
        <v>0</v>
      </c>
      <c r="D43" s="86"/>
      <c r="E43" s="92">
        <f t="shared" si="6"/>
        <v>0</v>
      </c>
      <c r="F43" s="22"/>
      <c r="M43" s="21"/>
      <c r="N43" s="21"/>
      <c r="O43" s="21"/>
      <c r="P43" s="21"/>
    </row>
    <row r="44" spans="1:17" ht="12.95" customHeight="1" x14ac:dyDescent="0.2">
      <c r="A44" s="86"/>
      <c r="B44" s="86"/>
      <c r="C44" s="92">
        <f t="shared" si="7"/>
        <v>0</v>
      </c>
      <c r="D44" s="86"/>
      <c r="E44" s="92">
        <f t="shared" si="6"/>
        <v>0</v>
      </c>
      <c r="F44" s="22"/>
      <c r="M44" s="21"/>
      <c r="N44" s="21"/>
      <c r="O44" s="21"/>
      <c r="P44" s="21"/>
    </row>
    <row r="45" spans="1:17" ht="14.45" customHeight="1" x14ac:dyDescent="0.2">
      <c r="A45" s="10" t="s">
        <v>69</v>
      </c>
      <c r="B45" s="90">
        <f>SUM(B14:B39)+B13</f>
        <v>126190</v>
      </c>
      <c r="C45" s="91" t="e">
        <f>SUM(C13:C44)</f>
        <v>#VALUE!</v>
      </c>
      <c r="D45" s="90">
        <f>SUM(D13:D44)</f>
        <v>123380</v>
      </c>
      <c r="E45" s="91">
        <f>SUM(E13:E44)</f>
        <v>0.99999999999999989</v>
      </c>
      <c r="F45" s="22"/>
      <c r="M45" s="21"/>
      <c r="N45" s="21"/>
      <c r="O45" s="21"/>
      <c r="P45" s="21"/>
    </row>
    <row r="46" spans="1:17" ht="14.45" customHeight="1" x14ac:dyDescent="0.2">
      <c r="A46" s="10" t="s">
        <v>70</v>
      </c>
      <c r="B46" s="90">
        <f>'Agency Revenue'!B36-'Agency Expenses'!B45</f>
        <v>-5240</v>
      </c>
      <c r="C46" s="94"/>
      <c r="D46" s="90">
        <f>'Agency Revenue'!E36-'Agency Expenses'!D45</f>
        <v>-17014</v>
      </c>
      <c r="E46" s="94"/>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22QN4tqjes7r5GONLaz6XNONBSocKFRC4PUAQYVMs7gKix6H/0panldpOUroLYhB163/UB9TrL64HeWEj6jgPA==" saltValue="v521bJWyTNEZ4CzDg/xsKw==" spinCount="100000" sheet="1" objects="1" scenarios="1"/>
  <mergeCells count="7">
    <mergeCell ref="A1:E1"/>
    <mergeCell ref="A2:E2"/>
    <mergeCell ref="A3:E3"/>
    <mergeCell ref="D4:E4"/>
    <mergeCell ref="D5:E5"/>
    <mergeCell ref="B4:C4"/>
    <mergeCell ref="B5:C5"/>
  </mergeCells>
  <pageMargins left="0.25" right="0.25" top="0.75" bottom="0.75" header="0.3" footer="0.3"/>
  <pageSetup scale="9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21" workbookViewId="0">
      <selection activeCell="B8" sqref="B8"/>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75" t="s">
        <v>98</v>
      </c>
      <c r="B1" s="176"/>
      <c r="C1" s="176"/>
      <c r="D1" s="176"/>
      <c r="E1" s="176"/>
      <c r="F1" s="176"/>
      <c r="G1" s="176"/>
      <c r="H1" s="177"/>
      <c r="I1" s="177"/>
      <c r="J1" s="177"/>
      <c r="K1" s="177"/>
      <c r="L1" s="177"/>
      <c r="M1" s="177"/>
    </row>
    <row r="2" spans="1:13" ht="34.5" customHeight="1" x14ac:dyDescent="0.2">
      <c r="A2" s="50"/>
      <c r="B2" s="166" t="s">
        <v>71</v>
      </c>
      <c r="C2" s="167"/>
      <c r="D2" s="168"/>
      <c r="E2" s="172" t="s">
        <v>97</v>
      </c>
      <c r="F2" s="167"/>
      <c r="G2" s="168"/>
      <c r="H2" s="164"/>
      <c r="I2" s="107"/>
      <c r="J2" s="107"/>
      <c r="K2" s="107"/>
      <c r="L2" s="107"/>
      <c r="M2" s="107"/>
    </row>
    <row r="3" spans="1:13" ht="12.95" customHeight="1" x14ac:dyDescent="0.2">
      <c r="A3" s="29"/>
      <c r="B3" s="169">
        <v>46295</v>
      </c>
      <c r="C3" s="170"/>
      <c r="D3" s="171"/>
      <c r="E3" s="169">
        <v>45930</v>
      </c>
      <c r="F3" s="173"/>
      <c r="G3" s="174"/>
      <c r="H3" s="164"/>
      <c r="I3" s="107"/>
      <c r="J3" s="107"/>
      <c r="K3" s="107"/>
      <c r="L3" s="107"/>
      <c r="M3" s="107"/>
    </row>
    <row r="4" spans="1:13" ht="14.45" customHeight="1" x14ac:dyDescent="0.2">
      <c r="A4" s="49" t="s">
        <v>72</v>
      </c>
      <c r="B4" s="51" t="s">
        <v>73</v>
      </c>
      <c r="C4" s="51" t="s">
        <v>74</v>
      </c>
      <c r="D4" s="51" t="s">
        <v>75</v>
      </c>
      <c r="E4" s="51" t="s">
        <v>73</v>
      </c>
      <c r="F4" s="51" t="s">
        <v>74</v>
      </c>
      <c r="G4" s="51" t="s">
        <v>75</v>
      </c>
      <c r="H4" s="164"/>
      <c r="I4" s="107"/>
      <c r="J4" s="107"/>
      <c r="K4" s="107"/>
      <c r="L4" s="107"/>
      <c r="M4" s="107"/>
    </row>
    <row r="5" spans="1:13" ht="15.6" customHeight="1" x14ac:dyDescent="0.2">
      <c r="A5" s="48" t="s">
        <v>76</v>
      </c>
      <c r="B5" s="29"/>
      <c r="C5" s="29"/>
      <c r="D5" s="29"/>
      <c r="E5" s="29"/>
      <c r="F5" s="29"/>
      <c r="G5" s="29"/>
      <c r="H5" s="164"/>
      <c r="I5" s="107"/>
      <c r="J5" s="107"/>
      <c r="K5" s="107"/>
      <c r="L5" s="107"/>
      <c r="M5" s="107"/>
    </row>
    <row r="6" spans="1:13" ht="15.75" x14ac:dyDescent="0.2">
      <c r="A6" s="98" t="s">
        <v>156</v>
      </c>
      <c r="B6" s="99">
        <v>45000</v>
      </c>
      <c r="C6" s="86"/>
      <c r="D6" s="103">
        <f>(B6+C6)/($B$36+$C$36)</f>
        <v>0.34797401793999383</v>
      </c>
      <c r="E6" s="99">
        <v>31250</v>
      </c>
      <c r="F6" s="86"/>
      <c r="G6" s="103">
        <f>(E6+F6)/($E$36+$F$36)</f>
        <v>0.27236438432575649</v>
      </c>
      <c r="H6" s="164"/>
      <c r="I6" s="107"/>
      <c r="J6" s="107"/>
      <c r="K6" s="107"/>
      <c r="L6" s="107"/>
      <c r="M6" s="107"/>
    </row>
    <row r="7" spans="1:13" ht="15.75" x14ac:dyDescent="0.2">
      <c r="A7" s="86" t="s">
        <v>157</v>
      </c>
      <c r="B7" s="86">
        <v>5500</v>
      </c>
      <c r="C7" s="86"/>
      <c r="D7" s="103">
        <f t="shared" ref="D7:D35" si="0">(B7+C7)/($B$36+$C$36)</f>
        <v>4.2530157748221463E-2</v>
      </c>
      <c r="E7" s="86">
        <v>5466</v>
      </c>
      <c r="F7" s="86"/>
      <c r="G7" s="103">
        <f t="shared" ref="G7:G35" si="1">(E7+F7)/($E$36+$F$36)</f>
        <v>4.7639799191186723E-2</v>
      </c>
      <c r="H7" s="164"/>
      <c r="I7" s="107"/>
      <c r="J7" s="107"/>
      <c r="K7" s="107"/>
      <c r="L7" s="107"/>
      <c r="M7" s="107"/>
    </row>
    <row r="8" spans="1:13" ht="15.75" x14ac:dyDescent="0.2">
      <c r="A8" s="86" t="s">
        <v>158</v>
      </c>
      <c r="B8" s="86"/>
      <c r="C8" s="86"/>
      <c r="D8" s="103">
        <f t="shared" si="0"/>
        <v>0</v>
      </c>
      <c r="E8" s="86"/>
      <c r="F8" s="86"/>
      <c r="G8" s="103">
        <f t="shared" si="1"/>
        <v>0</v>
      </c>
      <c r="H8" s="164"/>
      <c r="I8" s="107"/>
      <c r="J8" s="107"/>
      <c r="K8" s="107"/>
      <c r="L8" s="107"/>
      <c r="M8" s="107"/>
    </row>
    <row r="9" spans="1:13" ht="15.75" x14ac:dyDescent="0.2">
      <c r="A9" s="86"/>
      <c r="B9" s="86"/>
      <c r="C9" s="86"/>
      <c r="D9" s="103">
        <f t="shared" si="0"/>
        <v>0</v>
      </c>
      <c r="E9" s="86"/>
      <c r="F9" s="86"/>
      <c r="G9" s="103">
        <f t="shared" si="1"/>
        <v>0</v>
      </c>
      <c r="H9" s="164"/>
      <c r="I9" s="107"/>
      <c r="J9" s="107"/>
      <c r="K9" s="107"/>
      <c r="L9" s="107"/>
      <c r="M9" s="107"/>
    </row>
    <row r="10" spans="1:13" ht="15.75" x14ac:dyDescent="0.2">
      <c r="A10" s="86"/>
      <c r="B10" s="86"/>
      <c r="C10" s="86"/>
      <c r="D10" s="103">
        <f t="shared" si="0"/>
        <v>0</v>
      </c>
      <c r="E10" s="86"/>
      <c r="F10" s="86"/>
      <c r="G10" s="103">
        <f t="shared" si="1"/>
        <v>0</v>
      </c>
      <c r="H10" s="164"/>
      <c r="I10" s="107"/>
      <c r="J10" s="107"/>
      <c r="K10" s="107"/>
      <c r="L10" s="107"/>
      <c r="M10" s="107"/>
    </row>
    <row r="11" spans="1:13" ht="15.75" x14ac:dyDescent="0.2">
      <c r="A11" s="86"/>
      <c r="B11" s="86"/>
      <c r="C11" s="86"/>
      <c r="D11" s="103">
        <f t="shared" si="0"/>
        <v>0</v>
      </c>
      <c r="E11" s="86"/>
      <c r="F11" s="86"/>
      <c r="G11" s="103">
        <f t="shared" si="1"/>
        <v>0</v>
      </c>
      <c r="H11" s="164"/>
      <c r="I11" s="107"/>
      <c r="J11" s="107"/>
      <c r="K11" s="107"/>
      <c r="L11" s="107"/>
      <c r="M11" s="107"/>
    </row>
    <row r="12" spans="1:13" ht="15.75" x14ac:dyDescent="0.2">
      <c r="A12" s="48" t="s">
        <v>77</v>
      </c>
      <c r="B12" s="29"/>
      <c r="C12" s="29"/>
      <c r="D12" s="104"/>
      <c r="E12" s="29"/>
      <c r="F12" s="29"/>
      <c r="G12" s="104"/>
      <c r="H12" s="164"/>
      <c r="I12" s="107"/>
      <c r="J12" s="107"/>
      <c r="K12" s="107"/>
      <c r="L12" s="107"/>
      <c r="M12" s="107"/>
    </row>
    <row r="13" spans="1:13" ht="15.6" customHeight="1" x14ac:dyDescent="0.2">
      <c r="A13" s="98" t="s">
        <v>152</v>
      </c>
      <c r="B13" s="99"/>
      <c r="C13" s="86">
        <v>8370</v>
      </c>
      <c r="D13" s="103">
        <f t="shared" si="0"/>
        <v>6.4723167336838847E-2</v>
      </c>
      <c r="E13" s="99"/>
      <c r="F13" s="86">
        <v>8370</v>
      </c>
      <c r="G13" s="103">
        <f t="shared" si="1"/>
        <v>7.2950076697810631E-2</v>
      </c>
      <c r="H13" s="164"/>
      <c r="I13" s="107"/>
      <c r="J13" s="107"/>
      <c r="K13" s="107"/>
      <c r="L13" s="107"/>
      <c r="M13" s="107"/>
    </row>
    <row r="14" spans="1:13" ht="15.6" customHeight="1" x14ac:dyDescent="0.2">
      <c r="A14" s="98"/>
      <c r="B14" s="99"/>
      <c r="C14" s="86"/>
      <c r="D14" s="103">
        <f t="shared" si="0"/>
        <v>0</v>
      </c>
      <c r="E14" s="99"/>
      <c r="F14" s="86"/>
      <c r="G14" s="103">
        <f t="shared" si="1"/>
        <v>0</v>
      </c>
      <c r="H14" s="164"/>
      <c r="I14" s="107"/>
      <c r="J14" s="107"/>
      <c r="K14" s="107"/>
      <c r="L14" s="107"/>
      <c r="M14" s="107"/>
    </row>
    <row r="15" spans="1:13" ht="15.6" customHeight="1" x14ac:dyDescent="0.2">
      <c r="A15" s="98"/>
      <c r="B15" s="99"/>
      <c r="C15" s="86"/>
      <c r="D15" s="103">
        <f t="shared" si="0"/>
        <v>0</v>
      </c>
      <c r="E15" s="99"/>
      <c r="F15" s="86"/>
      <c r="G15" s="103">
        <f t="shared" si="1"/>
        <v>0</v>
      </c>
      <c r="H15" s="164"/>
      <c r="I15" s="107"/>
      <c r="J15" s="107"/>
      <c r="K15" s="107"/>
      <c r="L15" s="107"/>
      <c r="M15" s="107"/>
    </row>
    <row r="16" spans="1:13" ht="15.75" x14ac:dyDescent="0.2">
      <c r="A16" s="86"/>
      <c r="B16" s="86"/>
      <c r="C16" s="86"/>
      <c r="D16" s="103">
        <f t="shared" si="0"/>
        <v>0</v>
      </c>
      <c r="E16" s="86"/>
      <c r="F16" s="86"/>
      <c r="G16" s="103">
        <f t="shared" si="1"/>
        <v>0</v>
      </c>
      <c r="H16" s="164"/>
      <c r="I16" s="107"/>
      <c r="J16" s="107"/>
      <c r="K16" s="107"/>
      <c r="L16" s="107"/>
      <c r="M16" s="107"/>
    </row>
    <row r="17" spans="1:13" ht="15.75" x14ac:dyDescent="0.2">
      <c r="A17" s="86"/>
      <c r="B17" s="86"/>
      <c r="C17" s="86"/>
      <c r="D17" s="103">
        <f t="shared" si="0"/>
        <v>0</v>
      </c>
      <c r="E17" s="86"/>
      <c r="F17" s="86"/>
      <c r="G17" s="103">
        <f t="shared" si="1"/>
        <v>0</v>
      </c>
      <c r="H17" s="164"/>
      <c r="I17" s="107"/>
      <c r="J17" s="107"/>
      <c r="K17" s="107"/>
      <c r="L17" s="107"/>
      <c r="M17" s="107"/>
    </row>
    <row r="18" spans="1:13" ht="15.6" customHeight="1" x14ac:dyDescent="0.2">
      <c r="A18" s="48" t="s">
        <v>78</v>
      </c>
      <c r="B18" s="29"/>
      <c r="C18" s="29"/>
      <c r="D18" s="104"/>
      <c r="E18" s="29"/>
      <c r="F18" s="29"/>
      <c r="G18" s="104"/>
      <c r="H18" s="164"/>
      <c r="I18" s="107"/>
      <c r="J18" s="107"/>
      <c r="K18" s="107"/>
      <c r="L18" s="107"/>
      <c r="M18" s="107"/>
    </row>
    <row r="19" spans="1:13" ht="15.6" customHeight="1" x14ac:dyDescent="0.2">
      <c r="A19" s="98"/>
      <c r="B19" s="99"/>
      <c r="C19" s="86"/>
      <c r="D19" s="103">
        <f t="shared" si="0"/>
        <v>0</v>
      </c>
      <c r="E19" s="99"/>
      <c r="F19" s="86"/>
      <c r="G19" s="103">
        <f t="shared" si="1"/>
        <v>0</v>
      </c>
      <c r="H19" s="164"/>
      <c r="I19" s="107"/>
      <c r="J19" s="107"/>
      <c r="K19" s="107"/>
      <c r="L19" s="107"/>
      <c r="M19" s="107"/>
    </row>
    <row r="20" spans="1:13" ht="15.6" customHeight="1" x14ac:dyDescent="0.2">
      <c r="A20" s="98"/>
      <c r="B20" s="99"/>
      <c r="C20" s="86"/>
      <c r="D20" s="103">
        <f t="shared" si="0"/>
        <v>0</v>
      </c>
      <c r="E20" s="99"/>
      <c r="F20" s="86"/>
      <c r="G20" s="103">
        <f t="shared" si="1"/>
        <v>0</v>
      </c>
      <c r="H20" s="164"/>
      <c r="I20" s="107"/>
      <c r="J20" s="107"/>
      <c r="K20" s="107"/>
      <c r="L20" s="107"/>
      <c r="M20" s="107"/>
    </row>
    <row r="21" spans="1:13" ht="15.6" customHeight="1" x14ac:dyDescent="0.2">
      <c r="A21" s="98"/>
      <c r="B21" s="99"/>
      <c r="C21" s="86"/>
      <c r="D21" s="103">
        <f t="shared" si="0"/>
        <v>0</v>
      </c>
      <c r="E21" s="99"/>
      <c r="F21" s="86"/>
      <c r="G21" s="103">
        <f t="shared" si="1"/>
        <v>0</v>
      </c>
      <c r="H21" s="164"/>
      <c r="I21" s="107"/>
      <c r="J21" s="107"/>
      <c r="K21" s="107"/>
      <c r="L21" s="107"/>
      <c r="M21" s="107"/>
    </row>
    <row r="22" spans="1:13" ht="15.75" x14ac:dyDescent="0.2">
      <c r="A22" s="86"/>
      <c r="B22" s="86"/>
      <c r="C22" s="86"/>
      <c r="D22" s="103">
        <f t="shared" si="0"/>
        <v>0</v>
      </c>
      <c r="E22" s="86"/>
      <c r="F22" s="86"/>
      <c r="G22" s="103">
        <f t="shared" si="1"/>
        <v>0</v>
      </c>
      <c r="H22" s="164"/>
      <c r="I22" s="107"/>
      <c r="J22" s="107"/>
      <c r="K22" s="107"/>
      <c r="L22" s="107"/>
      <c r="M22" s="107"/>
    </row>
    <row r="23" spans="1:13" ht="15.75" x14ac:dyDescent="0.2">
      <c r="A23" s="86"/>
      <c r="B23" s="86"/>
      <c r="C23" s="86"/>
      <c r="D23" s="103">
        <f t="shared" si="0"/>
        <v>0</v>
      </c>
      <c r="E23" s="86"/>
      <c r="F23" s="86"/>
      <c r="G23" s="103">
        <f t="shared" si="1"/>
        <v>0</v>
      </c>
      <c r="H23" s="164"/>
      <c r="I23" s="107"/>
      <c r="J23" s="107"/>
      <c r="K23" s="107"/>
      <c r="L23" s="107"/>
      <c r="M23" s="107"/>
    </row>
    <row r="24" spans="1:13" ht="15.6" customHeight="1" x14ac:dyDescent="0.2">
      <c r="A24" s="48" t="s">
        <v>79</v>
      </c>
      <c r="B24" s="29"/>
      <c r="C24" s="29"/>
      <c r="D24" s="104"/>
      <c r="E24" s="29"/>
      <c r="F24" s="29"/>
      <c r="G24" s="104"/>
      <c r="H24" s="164"/>
      <c r="I24" s="107"/>
      <c r="J24" s="107"/>
      <c r="K24" s="107"/>
      <c r="L24" s="107"/>
      <c r="M24" s="107"/>
    </row>
    <row r="25" spans="1:13" ht="15.6" customHeight="1" x14ac:dyDescent="0.2">
      <c r="A25" s="98" t="s">
        <v>153</v>
      </c>
      <c r="B25" s="99">
        <v>10000</v>
      </c>
      <c r="C25" s="86"/>
      <c r="D25" s="103">
        <f t="shared" si="0"/>
        <v>7.7327559542220842E-2</v>
      </c>
      <c r="E25" s="99">
        <v>10000</v>
      </c>
      <c r="F25" s="86"/>
      <c r="G25" s="103">
        <f t="shared" si="1"/>
        <v>8.715660298424209E-2</v>
      </c>
      <c r="H25" s="164"/>
      <c r="I25" s="107"/>
      <c r="J25" s="107"/>
      <c r="K25" s="107"/>
      <c r="L25" s="107"/>
      <c r="M25" s="107"/>
    </row>
    <row r="26" spans="1:13" ht="15.6" customHeight="1" x14ac:dyDescent="0.2">
      <c r="A26" s="98"/>
      <c r="B26" s="99"/>
      <c r="C26" s="86"/>
      <c r="D26" s="103">
        <f t="shared" si="0"/>
        <v>0</v>
      </c>
      <c r="E26" s="99"/>
      <c r="F26" s="86"/>
      <c r="G26" s="103">
        <f t="shared" si="1"/>
        <v>0</v>
      </c>
      <c r="H26" s="164"/>
      <c r="I26" s="107"/>
      <c r="J26" s="107"/>
      <c r="K26" s="107"/>
      <c r="L26" s="107"/>
      <c r="M26" s="107"/>
    </row>
    <row r="27" spans="1:13" ht="15.6" customHeight="1" x14ac:dyDescent="0.2">
      <c r="A27" s="98"/>
      <c r="B27" s="99"/>
      <c r="C27" s="86"/>
      <c r="D27" s="103">
        <f t="shared" si="0"/>
        <v>0</v>
      </c>
      <c r="E27" s="99"/>
      <c r="F27" s="86"/>
      <c r="G27" s="103">
        <f t="shared" si="1"/>
        <v>0</v>
      </c>
      <c r="H27" s="164"/>
      <c r="I27" s="107"/>
      <c r="J27" s="107"/>
      <c r="K27" s="107"/>
      <c r="L27" s="107"/>
      <c r="M27" s="107"/>
    </row>
    <row r="28" spans="1:13" ht="15.6" customHeight="1" x14ac:dyDescent="0.2">
      <c r="A28" s="98"/>
      <c r="B28" s="99"/>
      <c r="C28" s="86"/>
      <c r="D28" s="103">
        <f t="shared" si="0"/>
        <v>0</v>
      </c>
      <c r="E28" s="99"/>
      <c r="F28" s="86"/>
      <c r="G28" s="103">
        <f t="shared" si="1"/>
        <v>0</v>
      </c>
      <c r="H28" s="164"/>
      <c r="I28" s="107"/>
      <c r="J28" s="107"/>
      <c r="K28" s="107"/>
      <c r="L28" s="107"/>
      <c r="M28" s="107"/>
    </row>
    <row r="29" spans="1:13" ht="15.6" customHeight="1" x14ac:dyDescent="0.2">
      <c r="A29" s="98"/>
      <c r="B29" s="99"/>
      <c r="C29" s="86"/>
      <c r="D29" s="103">
        <f t="shared" si="0"/>
        <v>0</v>
      </c>
      <c r="E29" s="99"/>
      <c r="F29" s="86"/>
      <c r="G29" s="103">
        <f t="shared" si="1"/>
        <v>0</v>
      </c>
      <c r="H29" s="164"/>
      <c r="I29" s="107"/>
      <c r="J29" s="107"/>
      <c r="K29" s="107"/>
      <c r="L29" s="107"/>
      <c r="M29" s="107"/>
    </row>
    <row r="30" spans="1:13" ht="15.6" customHeight="1" x14ac:dyDescent="0.2">
      <c r="A30" s="48" t="s">
        <v>80</v>
      </c>
      <c r="B30" s="29"/>
      <c r="C30" s="29"/>
      <c r="D30" s="104"/>
      <c r="E30" s="29"/>
      <c r="F30" s="29"/>
      <c r="G30" s="104"/>
      <c r="H30" s="164"/>
      <c r="I30" s="107"/>
      <c r="J30" s="107"/>
      <c r="K30" s="107"/>
      <c r="L30" s="107"/>
      <c r="M30" s="107"/>
    </row>
    <row r="31" spans="1:13" ht="15.6" customHeight="1" x14ac:dyDescent="0.2">
      <c r="A31" s="98" t="s">
        <v>154</v>
      </c>
      <c r="B31" s="100">
        <v>33225</v>
      </c>
      <c r="C31" s="86"/>
      <c r="D31" s="103">
        <f t="shared" si="0"/>
        <v>0.25692081657902877</v>
      </c>
      <c r="E31" s="99">
        <v>32900</v>
      </c>
      <c r="F31" s="86"/>
      <c r="G31" s="103">
        <f t="shared" si="1"/>
        <v>0.28674522381815648</v>
      </c>
      <c r="H31" s="164"/>
      <c r="I31" s="107"/>
      <c r="J31" s="107"/>
      <c r="K31" s="107"/>
      <c r="L31" s="107"/>
      <c r="M31" s="107"/>
    </row>
    <row r="32" spans="1:13" ht="15.6" customHeight="1" x14ac:dyDescent="0.2">
      <c r="A32" s="98" t="s">
        <v>155</v>
      </c>
      <c r="B32" s="99">
        <v>27225</v>
      </c>
      <c r="C32" s="86"/>
      <c r="D32" s="103">
        <f t="shared" si="0"/>
        <v>0.21052428085369626</v>
      </c>
      <c r="E32" s="99">
        <v>26750</v>
      </c>
      <c r="F32" s="86"/>
      <c r="G32" s="103">
        <f t="shared" si="1"/>
        <v>0.23314391298284759</v>
      </c>
      <c r="H32" s="164"/>
      <c r="I32" s="107"/>
      <c r="J32" s="107"/>
      <c r="K32" s="107"/>
      <c r="L32" s="107"/>
      <c r="M32" s="107"/>
    </row>
    <row r="33" spans="1:13" ht="15.6" customHeight="1" x14ac:dyDescent="0.2">
      <c r="A33" s="98"/>
      <c r="B33" s="99"/>
      <c r="C33" s="86"/>
      <c r="D33" s="103">
        <f t="shared" si="0"/>
        <v>0</v>
      </c>
      <c r="E33" s="99"/>
      <c r="F33" s="86"/>
      <c r="G33" s="103">
        <f t="shared" si="1"/>
        <v>0</v>
      </c>
      <c r="H33" s="164"/>
      <c r="I33" s="107"/>
      <c r="J33" s="107"/>
      <c r="K33" s="107"/>
      <c r="L33" s="107"/>
      <c r="M33" s="107"/>
    </row>
    <row r="34" spans="1:13" ht="15.6" customHeight="1" x14ac:dyDescent="0.2">
      <c r="A34" s="98"/>
      <c r="B34" s="99"/>
      <c r="C34" s="86"/>
      <c r="D34" s="103">
        <f t="shared" si="0"/>
        <v>0</v>
      </c>
      <c r="E34" s="99"/>
      <c r="F34" s="86"/>
      <c r="G34" s="103">
        <f t="shared" si="1"/>
        <v>0</v>
      </c>
      <c r="H34" s="164"/>
      <c r="I34" s="107"/>
      <c r="J34" s="107"/>
      <c r="K34" s="107"/>
      <c r="L34" s="107"/>
      <c r="M34" s="107"/>
    </row>
    <row r="35" spans="1:13" ht="15.6" customHeight="1" x14ac:dyDescent="0.2">
      <c r="A35" s="98"/>
      <c r="B35" s="99"/>
      <c r="C35" s="86"/>
      <c r="D35" s="103">
        <f t="shared" si="0"/>
        <v>0</v>
      </c>
      <c r="E35" s="99"/>
      <c r="F35" s="86"/>
      <c r="G35" s="103">
        <f t="shared" si="1"/>
        <v>0</v>
      </c>
      <c r="H35" s="164"/>
      <c r="I35" s="107"/>
      <c r="J35" s="107"/>
      <c r="K35" s="107"/>
      <c r="L35" s="107"/>
      <c r="M35" s="107"/>
    </row>
    <row r="36" spans="1:13" ht="15.6" customHeight="1" x14ac:dyDescent="0.2">
      <c r="A36" s="31" t="s">
        <v>81</v>
      </c>
      <c r="B36" s="101">
        <f>SUM(B6:B35)</f>
        <v>120950</v>
      </c>
      <c r="C36" s="101">
        <f>SUM(C6:C35)</f>
        <v>8370</v>
      </c>
      <c r="D36" s="102">
        <f>SUM(D6:D35)</f>
        <v>1</v>
      </c>
      <c r="E36" s="101">
        <f>SUM(E6:E35)</f>
        <v>106366</v>
      </c>
      <c r="F36" s="101">
        <f t="shared" ref="F36:G36" si="2">SUM(F6:F35)</f>
        <v>8370</v>
      </c>
      <c r="G36" s="102">
        <f t="shared" si="2"/>
        <v>1</v>
      </c>
      <c r="H36" s="164"/>
      <c r="I36" s="107"/>
      <c r="J36" s="107"/>
      <c r="K36" s="107"/>
      <c r="L36" s="107"/>
      <c r="M36" s="107"/>
    </row>
    <row r="37" spans="1:13" ht="23.25" x14ac:dyDescent="0.2">
      <c r="A37" s="165"/>
      <c r="B37" s="165"/>
      <c r="C37" s="165"/>
      <c r="D37" s="165"/>
      <c r="E37" s="165"/>
      <c r="F37" s="165"/>
      <c r="G37" s="165"/>
      <c r="H37" s="165"/>
      <c r="I37" s="165"/>
      <c r="J37" s="165"/>
      <c r="K37" s="165"/>
      <c r="L37" s="165"/>
      <c r="M37" s="165"/>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rintOptions horizontalCentered="1" verticalCentered="1"/>
  <pageMargins left="0.25" right="0.25" top="0.5" bottom="0.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Board Information</vt:lpstr>
      <vt:lpstr>Agency Compensation</vt:lpstr>
      <vt:lpstr>Profile of Clients</vt:lpstr>
      <vt:lpstr>County HSAB Funding Budget</vt:lpstr>
      <vt:lpstr>Agency Expenses</vt:lpstr>
      <vt:lpstr>Agency Revenue</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Myra Wittenberg</cp:lastModifiedBy>
  <cp:lastPrinted>2025-03-27T13:24:39Z</cp:lastPrinted>
  <dcterms:created xsi:type="dcterms:W3CDTF">2024-11-06T14:49:25Z</dcterms:created>
  <dcterms:modified xsi:type="dcterms:W3CDTF">2025-03-27T13:24:57Z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