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codeName="ThisWorkbook"/>
  <mc:AlternateContent xmlns:mc="http://schemas.openxmlformats.org/markup-compatibility/2006">
    <mc:Choice Requires="x15">
      <x15ac:absPath xmlns:x15ac="http://schemas.microsoft.com/office/spreadsheetml/2010/11/ac" url="/Users/Beenur/Desktop/HSAB 2025/"/>
    </mc:Choice>
  </mc:AlternateContent>
  <xr:revisionPtr revIDLastSave="0" documentId="13_ncr:1_{F6E221C3-6265-5A4F-A93B-432637F2E1EF}" xr6:coauthVersionLast="47" xr6:coauthVersionMax="47" xr10:uidLastSave="{00000000-0000-0000-0000-000000000000}"/>
  <workbookProtection lockStructure="1"/>
  <bookViews>
    <workbookView xWindow="5440" yWindow="1180" windowWidth="34560" windowHeight="2032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3" i="4" l="1"/>
  <c r="B3" i="4"/>
  <c r="H12" i="3" s="1"/>
  <c r="U2" i="4"/>
  <c r="T2" i="4"/>
  <c r="R2" i="4"/>
  <c r="Q2" i="4"/>
  <c r="O2" i="4"/>
  <c r="N2" i="4"/>
  <c r="L2" i="4"/>
  <c r="K2" i="4"/>
  <c r="I2" i="4"/>
  <c r="H2" i="4"/>
  <c r="F2" i="4"/>
  <c r="E2" i="4"/>
  <c r="H20" i="3" s="1"/>
  <c r="C2" i="4"/>
  <c r="B2" i="4"/>
  <c r="U1" i="4"/>
  <c r="T1" i="4"/>
  <c r="R1" i="4"/>
  <c r="Q1" i="4"/>
  <c r="O1" i="4"/>
  <c r="N1" i="4"/>
  <c r="L1" i="4"/>
  <c r="K1" i="4"/>
  <c r="I1" i="4"/>
  <c r="H1" i="4"/>
  <c r="H21" i="3" s="1"/>
  <c r="F1" i="4"/>
  <c r="E1" i="4"/>
  <c r="H19" i="3" s="1"/>
  <c r="C1" i="4"/>
  <c r="B1" i="4"/>
  <c r="C33" i="3"/>
  <c r="C11" i="2" s="1"/>
  <c r="C14" i="2" s="1"/>
  <c r="H32" i="3"/>
  <c r="H31" i="3"/>
  <c r="H30" i="3"/>
  <c r="H29" i="3"/>
  <c r="H28" i="3"/>
  <c r="H27" i="3"/>
  <c r="H25" i="3"/>
  <c r="H24" i="3"/>
  <c r="H18" i="3"/>
  <c r="H17" i="3"/>
  <c r="H16" i="3"/>
  <c r="H15" i="3"/>
  <c r="H14" i="3"/>
  <c r="H13" i="3"/>
  <c r="H11" i="3"/>
  <c r="H26" i="3" l="1"/>
  <c r="H23" i="3"/>
  <c r="H22" i="3"/>
  <c r="F33" i="3" s="1"/>
  <c r="E11" i="2" s="1"/>
  <c r="BB12" i="2" l="1"/>
  <c r="AP12" i="2"/>
  <c r="AD12" i="2"/>
  <c r="R12" i="2"/>
  <c r="AZ12" i="2"/>
  <c r="AB12" i="2"/>
  <c r="AY12" i="2"/>
  <c r="BA12" i="2"/>
  <c r="AO12" i="2"/>
  <c r="AC12" i="2"/>
  <c r="Q12" i="2"/>
  <c r="AN12" i="2"/>
  <c r="P12" i="2"/>
  <c r="AM12" i="2"/>
  <c r="AA12" i="2"/>
  <c r="O12" i="2"/>
  <c r="AS12" i="2"/>
  <c r="AR12" i="2"/>
  <c r="AF12" i="2"/>
  <c r="T12" i="2"/>
  <c r="H12" i="2"/>
  <c r="S12" i="2"/>
  <c r="AX12" i="2"/>
  <c r="AL12" i="2"/>
  <c r="Z12" i="2"/>
  <c r="N12" i="2"/>
  <c r="AW12" i="2"/>
  <c r="AK12" i="2"/>
  <c r="Y12" i="2"/>
  <c r="M12" i="2"/>
  <c r="AV12" i="2"/>
  <c r="AJ12" i="2"/>
  <c r="X12" i="2"/>
  <c r="L12" i="2"/>
  <c r="AU12" i="2"/>
  <c r="AI12" i="2"/>
  <c r="W12" i="2"/>
  <c r="K12" i="2"/>
  <c r="AT12" i="2"/>
  <c r="AH12" i="2"/>
  <c r="V12" i="2"/>
  <c r="J12" i="2"/>
  <c r="U12" i="2"/>
  <c r="I12" i="2"/>
  <c r="BD12" i="2"/>
  <c r="BC12" i="2"/>
  <c r="AQ12" i="2"/>
  <c r="AE12" i="2"/>
  <c r="G12" i="2"/>
  <c r="AG12" i="2"/>
  <c r="E14" i="2"/>
  <c r="BF11" i="2"/>
  <c r="AX15" i="2" l="1"/>
  <c r="AL15" i="2"/>
  <c r="Z15" i="2"/>
  <c r="N15" i="2"/>
  <c r="AJ15" i="2"/>
  <c r="AB15" i="2"/>
  <c r="AW15" i="2"/>
  <c r="AK15" i="2"/>
  <c r="Y15" i="2"/>
  <c r="M15" i="2"/>
  <c r="X15" i="2"/>
  <c r="L15" i="2"/>
  <c r="AU15" i="2"/>
  <c r="AI15" i="2"/>
  <c r="W15" i="2"/>
  <c r="K15" i="2"/>
  <c r="AQ15" i="2"/>
  <c r="AV15" i="2"/>
  <c r="AZ15" i="2"/>
  <c r="P15" i="2"/>
  <c r="AH15" i="2"/>
  <c r="AT15" i="2"/>
  <c r="V15" i="2"/>
  <c r="J15" i="2"/>
  <c r="AS15" i="2"/>
  <c r="AG15" i="2"/>
  <c r="U15" i="2"/>
  <c r="I15" i="2"/>
  <c r="BD15" i="2"/>
  <c r="AR15" i="2"/>
  <c r="AF15" i="2"/>
  <c r="T15" i="2"/>
  <c r="H15" i="2"/>
  <c r="BC15" i="2"/>
  <c r="AE15" i="2"/>
  <c r="S15" i="2"/>
  <c r="G15" i="2"/>
  <c r="BB15" i="2"/>
  <c r="AP15" i="2"/>
  <c r="AD15" i="2"/>
  <c r="R15" i="2"/>
  <c r="BA15" i="2"/>
  <c r="AO15" i="2"/>
  <c r="AC15" i="2"/>
  <c r="Q15" i="2"/>
  <c r="AA15" i="2"/>
  <c r="O15" i="2"/>
  <c r="AM15" i="2"/>
  <c r="AN15" i="2"/>
  <c r="AY15" i="2"/>
</calcChain>
</file>

<file path=xl/sharedStrings.xml><?xml version="1.0" encoding="utf-8"?>
<sst xmlns="http://schemas.openxmlformats.org/spreadsheetml/2006/main" count="118" uniqueCount="93">
  <si>
    <t>67a2d717c7bb19d786aa2013a0c269f2373422346b5af3dd8d133883a8727cf82dc388fa61d0a52e64cfc2b8576d249c4604cf6e6bc20149674535881df4b46bDeRSbaShlEYn5JYufY971utQJxxlToB23SIyPlh9p0YhaY/Jp88f6hcV9EDKTd/T</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</si>
  <si>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</si>
  <si>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</si>
  <si>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</si>
  <si>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</si>
  <si>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</si>
  <si>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</si>
  <si>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</si>
  <si>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</si>
  <si>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</si>
  <si>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</si>
  <si>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</si>
  <si>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</si>
  <si>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</si>
  <si>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</si>
  <si>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</si>
  <si>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</si>
  <si>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</si>
  <si>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</si>
  <si>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</si>
  <si>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</si>
  <si>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</si>
  <si>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</si>
  <si>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</si>
  <si>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</si>
  <si>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</si>
  <si>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</si>
  <si>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</si>
  <si>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</si>
  <si>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</si>
  <si>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</si>
  <si>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</si>
  <si>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</si>
  <si>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</si>
  <si>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</si>
  <si>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</si>
  <si>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</si>
  <si>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</si>
  <si>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</si>
  <si>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</si>
  <si>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</si>
  <si>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</si>
  <si>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</si>
  <si>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</si>
  <si>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</si>
  <si>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</si>
  <si>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</si>
  <si>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</si>
  <si>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</si>
  <si>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</si>
  <si>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</si>
  <si>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</si>
  <si>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</si>
  <si>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</si>
  <si>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</si>
  <si>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</si>
  <si>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</si>
  <si>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</si>
  <si>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</si>
  <si>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</si>
  <si>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</si>
  <si>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</si>
  <si>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</si>
  <si>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</si>
  <si>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</si>
  <si>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</si>
  <si>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</si>
  <si>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</si>
  <si>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</si>
  <si>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</si>
  <si>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</si>
  <si>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</si>
  <si>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</si>
  <si>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</si>
  <si>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</si>
  <si>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</si>
  <si>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</si>
  <si>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</si>
  <si>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</si>
  <si>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$40,000</t>
  </si>
  <si>
    <t>To encourage and support sailing and sailing education, and to provide Sailing Center facilities for educational, recreational and social use for the public.</t>
  </si>
  <si>
    <t>The Center provides youth programs (both paid and scholarship), including: Summer Camp, After School, In-School, Spring Break Camp, and Racing Team experiences; collaborative youth programs with the United States Naval Sea Cadet Corps; College Student Sailing Clubs, School Field Trips, Adult and Senior Sailing Lessons (including free classes open to the public); Club Racing and social events; "Come Aboard" on-the-water experiences for special needs clients; and Family Regattas and Events. For its’ members, on a "First come, First served" basis, the Center provides free use of its' fleet of sailboats, kayaks/paddle boards, facilities and safety equipment. Members also have access to a variety of educational, social, and competitive activities, as well as volunteer opportunities.</t>
  </si>
  <si>
    <t>Due to the success of hiring our now full-time program director last year, and the increase of youth program services, these funds will be used to partially cover the costs of bringing on an additional full-time instructor to staff our youth programs.  A primary goal of our organization is to keep sailing affordable and accessible to the community. We do this by keeping our program fees low, and offering full and partial scholarships to underserved youth.  As a result, program tuition is insufficient to support proper staffing.  We must raise the remaining amount through other means.  This grant will be crucial to partially cover payroll expenses in a community where cost of living is so high and retaining quality staff is essential to the safety and success of our programs.  We anticipate needing at least 1,400 additional instructor hours to ensure sufficient staffing alongside our program director to complete our projected annual youth programs.</t>
  </si>
  <si>
    <t>Dear Members of the Monroe County HSAB and Reviewers for the 2026 Funding Request:
As a non-profit organization since 2011, the Key West Community Sailing Center (the “Center”) has continuously strived to improve services, introduce new programs based on proven community need and provide Monroe County residents with educational experiences unique to the County’s predominately water-based environment.  In 2024, we provided over 1,100 individuals with 3,000+ services, many of which are at no-cost to the public.  These include:  
- Over 650 participants in our Youth Programs.
- Nearly 900 adults in our Free Weekend Classes and Private lessons, which are open to the public.
- Over 370 participants in our Regattas, Sailing Events, and Club racing, including youth, families, adults, and seniors.
- Over 1,200 served through membership, social events, and sailing/volunteering opportunities.
- 36 special needs individuals through our MARC House "Come Aboard" boating program.
- 56 scholarships awarded to low-income family youth via our Youth Sailing Scholarship Fund.
We have 2 certified sailing instructors, and are in the process of training some of our high school sailors to become certified instructors this summer.  We own sailboats suitable for all age groups and skill sets.  With the exception of our staff and assistant instructors, all Center activities are volunteer based.
Non-duplication, Uniqueness, and Success of Services:
The Center is the sole provider of sailing services and specialized community programs in Key West and the Lower Keys.  The next closest sailing centers are in Marathon (nearly 50 miles away) and Key Largo at twice that distance.  To our knowledge, of the 3 centers, we are the largest provider of specialized programs and services.  Free adult classes are offered weekly.  For youth, the demand for our services is evident as our waitlists for paying and scholarship children often exceed our class capacity.  In 2024 we were able to reduce the number of waitlisted participants from over 200 to just over 100 (see attachment ‘2024 Waitlist’) and increased our total youth participation from 500 to over 650.  This was made possible through the funding of the HSAB grant, which allowed us to improve our staff and increase our capacity.  We aim to maintain this trend of increasing our capacity and reducing the number of waitlisted individuals to meet the growing demand for our programs.  Additionally, in 2024, we increased our weekly youth educational programs from eight to eleven classes, which include a new robust curriculum, allowing for progression from one class to the next.  In addition to sailing skills, these programs teach many lifelong lessons that students will carry with them for the rest of their lives.  These lessons build independence, confidence, coordination, and teamwork, among many other important skills.
In the words of a parent whose three children participated in our programs:  "The confidence they have gained [through sailing] is overflowing into other aspects of their lives.  They are not afraid to fail because they have learned that progress comes over time, not overnight." 
Networking and working relationships:
There is no overlap between the services provided by the Center and other local organizations.  Therefore, we aim to make our services available to everyone in the community.  One of the ways we work to achieve this goal is by collaborating with local schools and organizations to develop programs specific to their students.  Some of these partnerships and collaborations include programs with Sigsbee Charter School, Montessori Children’s School, Somerset Island Prep, the College of the Florida Keys, Key West High School, The United States Naval Sea Cadet Corps, local homeschool groups, Boys &amp; Girls Club of Key West, Take Stock in Children, and more.
Thanking you in advance for your consideration of our request,
Ben Hermelin, Executive Director</t>
  </si>
  <si>
    <t>We continue to increase our youth sailing offerings to keep up with demand. As a result, we have brought on additional part time help to accommodate this growth.</t>
  </si>
  <si>
    <t>All youth: Ages 5-18, All individuals: Ages 19-54, All seniors: Ages 55+, All families: Open to any family that has an interest in sailing or youth enrolled in our programs.</t>
  </si>
  <si>
    <t>Most of our clients self-select in response to our community outreach.  These efforts include: fundraising and public events, free community classes, and our social media and website (KWCSC.org).  Additionally, flyers are submitted to local schools for distribution in school newsletters and digital activity postings, as well as within the community when possible.  The Center has also worked closely with the Key West Boys and Girls Club, Wesley House and Take Stock in Children to identify lower income youth for its' sailing programs.</t>
  </si>
  <si>
    <t>Over 3,900 hours were contributed by 58 volunteers.</t>
  </si>
  <si>
    <t>This year we have two main objectives:
•	Continue increasing the total number of youth participants in our classes. This will result in a reduced number of students on the waitlists for our high-demand programs, and additional scholarships being awarded to underserved youth.
•	Increase the opportunity for local students to engage in competitive sailing through the building of a racing team, and facilitate their participation in local and away regattas (sailing races).
These outcomes are easily measurable through our online CRM system, which tracks all program and event registrations.</t>
  </si>
  <si>
    <t>Service: Youth after school programs 	Unit (Hour, Session, Day, etc.): 6-week session, once per week	Cost charged per unit to client (range for current year): $150 (full and half scholarships offered as needed)
Service: Summer Camp 	Unit (Hour, Session, Day, etc.): 40-hour, week long camp	Cost charged per unit to client (range for current year): $295 (roughly 20% attend on full or half scholarships)
Service: Spring Break Camp 	Unit (Hour, Session, Day, etc.): 20-hour, week long camp	Cost charged per unit to client (range for current year): $175 (full and half scholarships offered as needed)
Service: Adult Weekend Classes 	Unit (Hour, Session, Day, etc.): 2-hour class	Cost charged per unit to client (range for current year): $0, free to the public
Service: Private/group lessons 	Unit (Hour, Session, Day, etc.): 2-hour lessons	Cost charged per unit to client (range for current year): $45-$60 per hour
Service: KWCSC Membership 	Unit (Hour, Session, Day, etc.): Annual membership	Cost charged per unit to client (range for current year): $75, $210, $285 for Youth, individual, family memberships
Service: Come Aboard Boating Outings 	Unit (Hour, Session, Day, etc.): monthly outing	Cost charged per unit to client (range for current year): $0
Service: Regattas and Sailing Events 	Unit (Hour, Session, Day, etc.): variable	Cost charged per unit to client (range for current year): $0-$25, depending on the event</t>
  </si>
  <si>
    <t>Two full-time employees, three part-time employees. A "snapshot" of todays staffing is two full-time and one part-time assistant.</t>
  </si>
  <si>
    <t>Due to the expansion of our programs, we are in need of an additional full-time instructor to assist in running our youth programs.  This impacts our services by further limiting the amount of students we can accomodate in our classes.</t>
  </si>
  <si>
    <t>2024 Waitlist is attached to show the decrease in total waitlisted students. Youth program photos attached including; End of Summer Celebration, Camp Graduation, and students working together to right a capsized boat.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</si>
</sst>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
      <sz val="12"/>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9">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2" fillId="4" borderId="0" xfId="0" applyFont="1" applyFill="1" applyAlignment="1">
      <alignment horizontal="center" vertical="center" wrapText="1"/>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xf numFmtId="49" fontId="5" fillId="3" borderId="3" xfId="0" applyNumberFormat="1" applyFont="1" applyFill="1" applyBorder="1" applyAlignment="1" applyProtection="1">
      <alignment horizontal="left" vertical="center" wrapText="1" indent="1"/>
      <protection locked="0"/>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006100"/>
      </font>
      <fill>
        <patternFill patternType="solid">
          <fgColor rgb="FFC5EFCE"/>
          <bgColor rgb="FFC5EFCE"/>
        </patternFill>
      </fill>
    </dxf>
    <dxf>
      <font>
        <color rgb="FFC5EFCE"/>
      </font>
      <fill>
        <patternFill patternType="solid">
          <fgColor rgb="FFC5EFCE"/>
          <bgColor rgb="FFC5EFCE"/>
        </patternFill>
      </fill>
    </dxf>
    <dxf>
      <font>
        <color rgb="FFF7C6CE"/>
      </font>
      <fill>
        <patternFill patternType="solid">
          <fgColor rgb="FFF7C6CE"/>
          <bgColor rgb="FFF7C6CE"/>
        </patternFill>
      </fill>
    </dxf>
    <dxf>
      <font>
        <b val="0"/>
        <color rgb="FF404040"/>
      </font>
      <fill>
        <patternFill patternType="solid">
          <fgColor rgb="FFC5EFCE"/>
          <bgColor rgb="FFC5EFCE"/>
        </patternFill>
      </fill>
      <alignment horizontal="left" vertical="center"/>
    </dxf>
    <dxf>
      <font>
        <b/>
        <color rgb="FF9C0006"/>
      </font>
      <fill>
        <patternFill patternType="solid">
          <fgColor rgb="FFF7C6CE"/>
          <bgColor rgb="FFF7C6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workbookViewId="0">
      <selection activeCell="B16" sqref="B16:E16"/>
    </sheetView>
  </sheetViews>
  <sheetFormatPr baseColWidth="10" defaultColWidth="8.7109375" defaultRowHeight="16" x14ac:dyDescent="0.2"/>
  <cols>
    <col min="2" max="5" width="25" customWidth="1"/>
    <col min="702" max="702" width="9.140625" hidden="1"/>
  </cols>
  <sheetData>
    <row r="8" spans="2:5" ht="32" customHeight="1" x14ac:dyDescent="0.2">
      <c r="B8" s="38" t="s">
        <v>1</v>
      </c>
      <c r="C8" s="39"/>
      <c r="D8" s="39"/>
      <c r="E8" s="39"/>
    </row>
    <row r="10" spans="2:5" ht="28" x14ac:dyDescent="0.2">
      <c r="B10" s="2" t="s">
        <v>2</v>
      </c>
    </row>
    <row r="12" spans="2:5" ht="409.6" customHeight="1" x14ac:dyDescent="0.2">
      <c r="B12" s="40" t="s">
        <v>3</v>
      </c>
      <c r="C12" s="40"/>
      <c r="D12" s="40"/>
      <c r="E12" s="40"/>
    </row>
    <row r="14" spans="2:5" ht="28" x14ac:dyDescent="0.2">
      <c r="B14" s="2" t="s">
        <v>4</v>
      </c>
    </row>
    <row r="16" spans="2:5" ht="16"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baseColWidth="10" defaultColWidth="8.7109375" defaultRowHeight="16" x14ac:dyDescent="0.2"/>
  <cols>
    <col min="2" max="3" width="20" customWidth="1"/>
    <col min="4" max="4" width="9.14062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8" x14ac:dyDescent="0.2">
      <c r="B8" s="2" t="s">
        <v>7</v>
      </c>
    </row>
    <row r="10" spans="2:58" ht="32" customHeight="1" x14ac:dyDescent="0.2">
      <c r="B10" s="5" t="s">
        <v>8</v>
      </c>
      <c r="C10" s="5" t="s">
        <v>9</v>
      </c>
      <c r="D10" s="5" t="s">
        <v>10</v>
      </c>
      <c r="E10" s="5" t="s">
        <v>11</v>
      </c>
      <c r="F10" s="51" t="s">
        <v>12</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 t="s">
        <v>13</v>
      </c>
    </row>
    <row r="11" spans="2:58" x14ac:dyDescent="0.2">
      <c r="B11" s="42">
        <v>1</v>
      </c>
      <c r="C11" s="43">
        <f>'1'!C33</f>
        <v>19</v>
      </c>
      <c r="D11" s="43"/>
      <c r="E11" s="43">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4" t="str">
        <f ca="1">IF(E11= 1, "Complete: no errors",IF(COUNTIF(INDIRECT("'"&amp;B11:B13&amp;"'!H11:H12"),"*"&amp;"response"&amp;"*"),"Errors present","No errors"))</f>
        <v>Complete: no errors</v>
      </c>
    </row>
    <row r="12" spans="2:58" x14ac:dyDescent="0.2">
      <c r="B12" s="42"/>
      <c r="C12" s="43"/>
      <c r="D12" s="43"/>
      <c r="E12" s="43"/>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4"/>
    </row>
    <row r="13" spans="2:58" x14ac:dyDescent="0.2">
      <c r="B13" s="42"/>
      <c r="C13" s="43"/>
      <c r="D13" s="43"/>
      <c r="E13" s="43"/>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4"/>
    </row>
    <row r="14" spans="2:58" ht="18" x14ac:dyDescent="0.2">
      <c r="B14" s="45" t="s">
        <v>6</v>
      </c>
      <c r="C14" s="47">
        <f>SUM(C11:C13)</f>
        <v>19</v>
      </c>
      <c r="D14" s="47"/>
      <c r="E14" s="47">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9"/>
    </row>
    <row r="15" spans="2:58" ht="18" x14ac:dyDescent="0.2">
      <c r="B15" s="46"/>
      <c r="C15" s="48"/>
      <c r="D15" s="48"/>
      <c r="E15" s="48"/>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50"/>
    </row>
    <row r="16" spans="2:58" ht="18" x14ac:dyDescent="0.2">
      <c r="B16" s="46"/>
      <c r="C16" s="48"/>
      <c r="D16" s="48"/>
      <c r="E16" s="48"/>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50"/>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2">
      <formula>NOT(G$12)</formula>
    </cfRule>
    <cfRule type="expression" dxfId="16" priority="1">
      <formula>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workbookViewId="0">
      <pane ySplit="10" topLeftCell="A29" activePane="bottomLeft" state="frozen"/>
      <selection pane="bottomLeft" activeCell="G29" sqref="G29"/>
    </sheetView>
  </sheetViews>
  <sheetFormatPr baseColWidth="10" defaultColWidth="8.7109375" defaultRowHeight="16" x14ac:dyDescent="0.2"/>
  <cols>
    <col min="2" max="2" width="9.140625" hidden="1"/>
    <col min="3" max="3" width="10" customWidth="1"/>
    <col min="4" max="4" width="66" customWidth="1"/>
    <col min="5" max="5" width="9.140625" hidden="1"/>
    <col min="6" max="6" width="25" customWidth="1"/>
    <col min="7" max="7" width="66" customWidth="1"/>
    <col min="8" max="8" width="40" customWidth="1"/>
    <col min="9" max="9" width="9.140625" hidden="1"/>
  </cols>
  <sheetData>
    <row r="2" spans="2:9" ht="28"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 customHeight="1" x14ac:dyDescent="0.2">
      <c r="C10" s="5" t="s">
        <v>15</v>
      </c>
      <c r="D10" s="5" t="s">
        <v>16</v>
      </c>
      <c r="E10" s="5" t="s">
        <v>10</v>
      </c>
      <c r="F10" s="6" t="s">
        <v>17</v>
      </c>
      <c r="G10" s="6" t="s">
        <v>18</v>
      </c>
      <c r="H10" s="6" t="s">
        <v>19</v>
      </c>
      <c r="I10" t="s">
        <v>10</v>
      </c>
    </row>
    <row r="11" spans="2:9" ht="20" customHeight="1" x14ac:dyDescent="0.2">
      <c r="B11" s="1"/>
      <c r="C11" s="52" t="s">
        <v>20</v>
      </c>
      <c r="D11" s="53"/>
      <c r="E11" s="54"/>
      <c r="F11" s="9"/>
      <c r="G11" s="10"/>
      <c r="H11" s="14" t="str">
        <f>IF(AND(ISBLANK(F11),ISBLANK(G11)),"?", "Anything entered in this row will be ignored")</f>
        <v>?</v>
      </c>
      <c r="I11" s="1">
        <v>-1</v>
      </c>
    </row>
    <row r="12" spans="2:9" ht="221" x14ac:dyDescent="0.2">
      <c r="B12" s="1">
        <v>1257726</v>
      </c>
      <c r="C12" s="3" t="s">
        <v>21</v>
      </c>
      <c r="D12" s="13" t="s">
        <v>22</v>
      </c>
      <c r="E12" s="4"/>
      <c r="F12" s="7" t="s">
        <v>64</v>
      </c>
      <c r="G12" s="8" t="s">
        <v>79</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51" x14ac:dyDescent="0.2">
      <c r="B13" s="1">
        <v>1257730</v>
      </c>
      <c r="C13" s="3" t="s">
        <v>24</v>
      </c>
      <c r="D13" s="13" t="s">
        <v>25</v>
      </c>
      <c r="E13" s="4"/>
      <c r="F13" s="7" t="s">
        <v>23</v>
      </c>
      <c r="G13" s="8" t="s">
        <v>80</v>
      </c>
      <c r="H13" s="14" t="str">
        <f ca="1">IF(AND(
            OR(OFFSET($H13,0,-2) = "-",OFFSET($H13,0,-2) = ""),OFFSET($H13,0,-1) = ""),"Incomplete","Complete")</f>
        <v>Complete</v>
      </c>
      <c r="I13" s="1">
        <v>0</v>
      </c>
    </row>
    <row r="14" spans="2:9" ht="187" x14ac:dyDescent="0.2">
      <c r="B14" s="1">
        <v>1257731</v>
      </c>
      <c r="C14" s="3" t="s">
        <v>26</v>
      </c>
      <c r="D14" s="13" t="s">
        <v>27</v>
      </c>
      <c r="E14" s="4"/>
      <c r="F14" s="7" t="s">
        <v>23</v>
      </c>
      <c r="G14" s="8" t="s">
        <v>81</v>
      </c>
      <c r="H14" s="14" t="str">
        <f ca="1">IF(AND(
            OR(OFFSET($H14,0,-2) = "-",OFFSET($H14,0,-2) = ""),OFFSET($H14,0,-1) = ""),"Incomplete","Complete")</f>
        <v>Complete</v>
      </c>
      <c r="I14" s="1">
        <v>1</v>
      </c>
    </row>
    <row r="15" spans="2:9" ht="221" x14ac:dyDescent="0.2">
      <c r="B15" s="1">
        <v>1254674</v>
      </c>
      <c r="C15" s="3" t="s">
        <v>28</v>
      </c>
      <c r="D15" s="13" t="s">
        <v>29</v>
      </c>
      <c r="E15" s="4"/>
      <c r="F15" s="7" t="s">
        <v>23</v>
      </c>
      <c r="G15" s="8" t="s">
        <v>82</v>
      </c>
      <c r="H15" s="14" t="str">
        <f ca="1">IF(AND(
            OR(OFFSET($H15,0,-2) = "-",OFFSET($H15,0,-2) = ""),OFFSET($H15,0,-1) = ""),"Incomplete","Complete")</f>
        <v>Complete</v>
      </c>
      <c r="I15" s="1">
        <v>0</v>
      </c>
    </row>
    <row r="16" spans="2:9" ht="20" customHeight="1" x14ac:dyDescent="0.2">
      <c r="B16" s="1"/>
      <c r="C16" s="52" t="s">
        <v>30</v>
      </c>
      <c r="D16" s="53"/>
      <c r="E16" s="54"/>
      <c r="F16" s="9"/>
      <c r="G16" s="10"/>
      <c r="H16" s="14" t="str">
        <f>IF(AND(ISBLANK(F16),ISBLANK(G16)),"?", "Anything entered in this row will be ignored")</f>
        <v>?</v>
      </c>
      <c r="I16" s="1">
        <v>-1</v>
      </c>
    </row>
    <row r="17" spans="2:9" ht="409.6" x14ac:dyDescent="0.2">
      <c r="B17" s="1">
        <v>1257715</v>
      </c>
      <c r="C17" s="3" t="s">
        <v>31</v>
      </c>
      <c r="D17" s="13" t="s">
        <v>32</v>
      </c>
      <c r="E17" s="4"/>
      <c r="F17" s="7" t="s">
        <v>23</v>
      </c>
      <c r="G17" s="8" t="s">
        <v>83</v>
      </c>
      <c r="H17" s="14" t="str">
        <f ca="1">IF(AND(
            OR(OFFSET($H17,0,-2) = "-",OFFSET($H17,0,-2) = ""),OFFSET($H17,0,-1) = ""),"Incomplete","Complete")</f>
        <v>Complete</v>
      </c>
      <c r="I17" s="1">
        <v>1</v>
      </c>
    </row>
    <row r="18" spans="2:9" ht="20" customHeight="1" x14ac:dyDescent="0.2">
      <c r="B18" s="1"/>
      <c r="C18" s="52" t="s">
        <v>33</v>
      </c>
      <c r="D18" s="53"/>
      <c r="E18" s="54"/>
      <c r="F18" s="9"/>
      <c r="G18" s="10"/>
      <c r="H18" s="14" t="str">
        <f>IF(AND(ISBLANK(F18),ISBLANK(G18)),"?", "Anything entered in this row will be ignored")</f>
        <v>?</v>
      </c>
      <c r="I18" s="1">
        <v>-1</v>
      </c>
    </row>
    <row r="19" spans="2:9" ht="51" x14ac:dyDescent="0.2">
      <c r="B19" s="1">
        <v>1257733</v>
      </c>
      <c r="C19" s="3" t="s">
        <v>34</v>
      </c>
      <c r="D19" s="13" t="s">
        <v>35</v>
      </c>
      <c r="E19" s="4"/>
      <c r="F19" s="7" t="s">
        <v>66</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51" x14ac:dyDescent="0.2">
      <c r="B20" s="1">
        <v>1257734</v>
      </c>
      <c r="C20" s="3" t="s">
        <v>36</v>
      </c>
      <c r="D20" s="13" t="s">
        <v>37</v>
      </c>
      <c r="E20" s="4"/>
      <c r="F20" s="7" t="s">
        <v>67</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8" x14ac:dyDescent="0.2">
      <c r="B21" s="1">
        <v>1257738</v>
      </c>
      <c r="C21" s="3" t="s">
        <v>38</v>
      </c>
      <c r="D21" s="13" t="s">
        <v>39</v>
      </c>
      <c r="E21" s="4"/>
      <c r="F21" s="7" t="s">
        <v>69</v>
      </c>
      <c r="G21" s="8" t="s">
        <v>84</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51" x14ac:dyDescent="0.2">
      <c r="B22" s="1">
        <v>1257740</v>
      </c>
      <c r="C22" s="3" t="s">
        <v>40</v>
      </c>
      <c r="D22" s="13" t="s">
        <v>41</v>
      </c>
      <c r="E22" s="4"/>
      <c r="F22" s="7" t="s">
        <v>67</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8" x14ac:dyDescent="0.2">
      <c r="B23" s="1">
        <v>1258124</v>
      </c>
      <c r="C23" s="3" t="s">
        <v>42</v>
      </c>
      <c r="D23" s="13" t="s">
        <v>43</v>
      </c>
      <c r="E23" s="4"/>
      <c r="F23" s="7" t="s">
        <v>67</v>
      </c>
      <c r="G23" s="8"/>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51" x14ac:dyDescent="0.2">
      <c r="B24" s="1">
        <v>1258128</v>
      </c>
      <c r="C24" s="3" t="s">
        <v>44</v>
      </c>
      <c r="D24" s="13" t="s">
        <v>45</v>
      </c>
      <c r="E24" s="4"/>
      <c r="F24" s="7" t="s">
        <v>23</v>
      </c>
      <c r="G24" s="8" t="s">
        <v>85</v>
      </c>
      <c r="H24" s="14" t="str">
        <f ca="1">IF(AND(
            OR(OFFSET($H24,0,-2) = "-",OFFSET($H24,0,-2) = ""),OFFSET($H24,0,-1) = ""),"Incomplete","Complete")</f>
        <v>Complete</v>
      </c>
      <c r="I24" s="1">
        <v>0</v>
      </c>
    </row>
    <row r="25" spans="2:9" ht="119" x14ac:dyDescent="0.2">
      <c r="B25" s="1">
        <v>1258129</v>
      </c>
      <c r="C25" s="3" t="s">
        <v>46</v>
      </c>
      <c r="D25" s="13" t="s">
        <v>47</v>
      </c>
      <c r="E25" s="4"/>
      <c r="F25" s="7" t="s">
        <v>23</v>
      </c>
      <c r="G25" s="58" t="s">
        <v>86</v>
      </c>
      <c r="H25" s="14" t="str">
        <f ca="1">IF(AND(
            OR(OFFSET($H25,0,-2) = "-",OFFSET($H25,0,-2) = ""),OFFSET($H25,0,-1) = ""),"Incomplete","Complete")</f>
        <v>Complete</v>
      </c>
      <c r="I25" s="1">
        <v>1</v>
      </c>
    </row>
    <row r="26" spans="2:9" ht="68" x14ac:dyDescent="0.2">
      <c r="B26" s="1">
        <v>1258132</v>
      </c>
      <c r="C26" s="3" t="s">
        <v>48</v>
      </c>
      <c r="D26" s="13" t="s">
        <v>49</v>
      </c>
      <c r="E26" s="4"/>
      <c r="F26" s="7" t="s">
        <v>67</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85" x14ac:dyDescent="0.2">
      <c r="B27" s="1">
        <v>1258137</v>
      </c>
      <c r="C27" s="3" t="s">
        <v>50</v>
      </c>
      <c r="D27" s="13" t="s">
        <v>51</v>
      </c>
      <c r="E27" s="4"/>
      <c r="F27" s="7" t="s">
        <v>23</v>
      </c>
      <c r="G27" s="58" t="s">
        <v>87</v>
      </c>
      <c r="H27" s="14" t="str">
        <f ca="1">IF(AND(
            OR(OFFSET($H27,0,-2) = "-",OFFSET($H27,0,-2) = ""),OFFSET($H27,0,-1) = ""),"Incomplete","Complete")</f>
        <v>Complete</v>
      </c>
      <c r="I27" s="1">
        <v>1</v>
      </c>
    </row>
    <row r="28" spans="2:9" ht="153" x14ac:dyDescent="0.2">
      <c r="B28" s="1">
        <v>1258139</v>
      </c>
      <c r="C28" s="3" t="s">
        <v>52</v>
      </c>
      <c r="D28" s="13" t="s">
        <v>53</v>
      </c>
      <c r="E28" s="4"/>
      <c r="F28" s="7" t="s">
        <v>23</v>
      </c>
      <c r="G28" s="58" t="s">
        <v>88</v>
      </c>
      <c r="H28" s="14" t="str">
        <f ca="1">IF(AND(
            OR(OFFSET($H28,0,-2) = "-",OFFSET($H28,0,-2) = ""),OFFSET($H28,0,-1) = ""),"Incomplete","Complete")</f>
        <v>Complete</v>
      </c>
      <c r="I28" s="1">
        <v>0</v>
      </c>
    </row>
    <row r="29" spans="2:9" ht="409.6" x14ac:dyDescent="0.2">
      <c r="B29" s="1">
        <v>1258141</v>
      </c>
      <c r="C29" s="3" t="s">
        <v>54</v>
      </c>
      <c r="D29" s="13" t="s">
        <v>55</v>
      </c>
      <c r="E29" s="4"/>
      <c r="F29" s="7" t="s">
        <v>23</v>
      </c>
      <c r="G29" s="58" t="s">
        <v>89</v>
      </c>
      <c r="H29" s="14" t="str">
        <f ca="1">IF(AND(
            OR(OFFSET($H29,0,-2) = "-",OFFSET($H29,0,-2) = ""),OFFSET($H29,0,-1) = ""),"Incomplete","Complete")</f>
        <v>Complete</v>
      </c>
      <c r="I29" s="1">
        <v>1</v>
      </c>
    </row>
    <row r="30" spans="2:9" ht="85" x14ac:dyDescent="0.2">
      <c r="B30" s="1">
        <v>1363343</v>
      </c>
      <c r="C30" s="3" t="s">
        <v>56</v>
      </c>
      <c r="D30" s="13" t="s">
        <v>57</v>
      </c>
      <c r="E30" s="4"/>
      <c r="F30" s="7" t="s">
        <v>23</v>
      </c>
      <c r="G30" s="58" t="s">
        <v>90</v>
      </c>
      <c r="H30" s="14" t="str">
        <f ca="1">IF(AND(
            OR(OFFSET($H30,0,-2) = "-",OFFSET($H30,0,-2) = ""),OFFSET($H30,0,-1) = ""),"Incomplete","Complete")</f>
        <v>Complete</v>
      </c>
      <c r="I30" s="1">
        <v>0</v>
      </c>
    </row>
    <row r="31" spans="2:9" ht="51" x14ac:dyDescent="0.2">
      <c r="B31" s="1">
        <v>1363448</v>
      </c>
      <c r="C31" s="3" t="s">
        <v>58</v>
      </c>
      <c r="D31" s="13" t="s">
        <v>59</v>
      </c>
      <c r="E31" s="4"/>
      <c r="F31" s="7" t="s">
        <v>77</v>
      </c>
      <c r="G31" s="58" t="s">
        <v>91</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86" thickBot="1" x14ac:dyDescent="0.25">
      <c r="B32" s="1">
        <v>1258142</v>
      </c>
      <c r="C32" s="3" t="s">
        <v>60</v>
      </c>
      <c r="D32" s="13" t="s">
        <v>61</v>
      </c>
      <c r="E32" s="4"/>
      <c r="F32" s="7" t="s">
        <v>23</v>
      </c>
      <c r="G32" s="58" t="s">
        <v>92</v>
      </c>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12">
      <formula>NOT(ISBLANK($H11))</formula>
    </cfRule>
    <cfRule type="expression" dxfId="7" priority="9">
      <formula>$H11=1</formula>
    </cfRule>
    <cfRule type="expression" dxfId="6" priority="11">
      <formula>AND(NOT(ISBLANK($H11)), NOT($H11))</formula>
    </cfRule>
    <cfRule type="expression" dxfId="5" priority="10">
      <formula>$H11</formula>
    </cfRule>
    <cfRule type="expression" dxfId="4" priority="8">
      <formula>$H11 ="Complete"</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baseColWidth="10" defaultColWidth="8.7109375" defaultRowHeight="16" x14ac:dyDescent="0.2"/>
  <sheetData>
    <row r="1" spans="1:21" x14ac:dyDescent="0.2">
      <c r="A1" s="26" t="s">
        <v>62</v>
      </c>
      <c r="B1" s="1" t="b">
        <f>FALSE()</f>
        <v>0</v>
      </c>
      <c r="C1" s="1" t="b">
        <f>FALSE()</f>
        <v>0</v>
      </c>
      <c r="D1" s="26" t="s">
        <v>66</v>
      </c>
      <c r="E1" s="1" t="b">
        <f>FALSE()</f>
        <v>0</v>
      </c>
      <c r="F1" s="1" t="b">
        <f>TRUE()</f>
        <v>1</v>
      </c>
      <c r="G1" s="26" t="s">
        <v>69</v>
      </c>
      <c r="H1" s="1" t="b">
        <f>TRUE()</f>
        <v>1</v>
      </c>
      <c r="I1" s="1" t="b">
        <f>FALSE()</f>
        <v>0</v>
      </c>
      <c r="J1" s="26" t="s">
        <v>71</v>
      </c>
      <c r="K1" s="1" t="b">
        <f>TRUE()</f>
        <v>1</v>
      </c>
      <c r="L1" s="1" t="b">
        <f>FALSE()</f>
        <v>0</v>
      </c>
      <c r="M1" s="26" t="s">
        <v>73</v>
      </c>
      <c r="N1" s="1" t="b">
        <f>TRUE()</f>
        <v>1</v>
      </c>
      <c r="O1" s="1" t="b">
        <f>FALSE()</f>
        <v>0</v>
      </c>
      <c r="P1" s="26" t="s">
        <v>75</v>
      </c>
      <c r="Q1" s="1" t="b">
        <f>TRUE()</f>
        <v>1</v>
      </c>
      <c r="R1" s="1" t="b">
        <f>FALSE()</f>
        <v>0</v>
      </c>
      <c r="S1" s="26" t="s">
        <v>66</v>
      </c>
      <c r="T1" s="1" t="b">
        <f>FALSE()</f>
        <v>0</v>
      </c>
      <c r="U1" s="1" t="b">
        <f>FALSE()</f>
        <v>0</v>
      </c>
    </row>
    <row r="2" spans="1:21" x14ac:dyDescent="0.2">
      <c r="A2" s="26" t="s">
        <v>63</v>
      </c>
      <c r="B2" s="1" t="b">
        <f>FALSE()</f>
        <v>0</v>
      </c>
      <c r="C2" s="1" t="b">
        <f>FALSE()</f>
        <v>0</v>
      </c>
      <c r="D2" s="26" t="s">
        <v>67</v>
      </c>
      <c r="E2" s="1" t="b">
        <f>FALSE()</f>
        <v>0</v>
      </c>
      <c r="F2" s="1" t="b">
        <f>TRUE()</f>
        <v>1</v>
      </c>
      <c r="G2" s="26" t="s">
        <v>67</v>
      </c>
      <c r="H2" s="1" t="b">
        <f>FALSE()</f>
        <v>0</v>
      </c>
      <c r="I2" s="1" t="b">
        <f>TRUE()</f>
        <v>1</v>
      </c>
      <c r="J2" s="26" t="s">
        <v>67</v>
      </c>
      <c r="K2" s="1" t="b">
        <f>FALSE()</f>
        <v>0</v>
      </c>
      <c r="L2" s="1" t="b">
        <f>TRUE()</f>
        <v>1</v>
      </c>
      <c r="M2" s="26" t="s">
        <v>67</v>
      </c>
      <c r="N2" s="1" t="b">
        <f>FALSE()</f>
        <v>0</v>
      </c>
      <c r="O2" s="1" t="b">
        <f>TRUE()</f>
        <v>1</v>
      </c>
      <c r="P2" s="26" t="s">
        <v>67</v>
      </c>
      <c r="Q2" s="1" t="b">
        <f>FALSE()</f>
        <v>0</v>
      </c>
      <c r="R2" s="1" t="b">
        <f>TRUE()</f>
        <v>1</v>
      </c>
      <c r="S2" s="26" t="s">
        <v>77</v>
      </c>
      <c r="T2" s="1" t="b">
        <f>TRUE()</f>
        <v>1</v>
      </c>
      <c r="U2" s="1" t="b">
        <f>FALSE()</f>
        <v>0</v>
      </c>
    </row>
    <row r="3" spans="1:21" x14ac:dyDescent="0.2">
      <c r="A3" s="26" t="s">
        <v>64</v>
      </c>
      <c r="B3" s="1" t="b">
        <f>FALSE()</f>
        <v>0</v>
      </c>
      <c r="C3" s="1" t="b">
        <f>FALSE()</f>
        <v>0</v>
      </c>
      <c r="D3" s="1" t="s">
        <v>68</v>
      </c>
      <c r="E3" s="1"/>
      <c r="F3" s="1"/>
      <c r="G3" s="1" t="s">
        <v>70</v>
      </c>
      <c r="H3" s="1"/>
      <c r="I3" s="1"/>
      <c r="J3" s="1" t="s">
        <v>72</v>
      </c>
      <c r="K3" s="1"/>
      <c r="L3" s="1"/>
      <c r="M3" s="1" t="s">
        <v>74</v>
      </c>
      <c r="N3" s="1"/>
      <c r="O3" s="1"/>
      <c r="P3" s="1" t="s">
        <v>76</v>
      </c>
      <c r="Q3" s="1"/>
      <c r="R3" s="1"/>
      <c r="S3" s="1" t="s">
        <v>78</v>
      </c>
      <c r="T3" s="1"/>
      <c r="U3" s="1"/>
    </row>
    <row r="4" spans="1:21" x14ac:dyDescent="0.2">
      <c r="A4" s="1" t="s">
        <v>65</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Ben Hermelin</cp:lastModifiedBy>
  <dcterms:created xsi:type="dcterms:W3CDTF">2025-03-10T17:54:57Z</dcterms:created>
  <dcterms:modified xsi:type="dcterms:W3CDTF">2025-03-10T17:59:34Z</dcterms:modified>
  <cp:category/>
</cp:coreProperties>
</file>