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Diane\Documents\"/>
    </mc:Choice>
  </mc:AlternateContent>
  <workbookProtection lockStructure="1"/>
  <bookViews>
    <workbookView xWindow="0" yWindow="0" windowWidth="3795" windowHeight="4050" activeTab="2"/>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52511" forceFullCalc="1"/>
</workbook>
</file>

<file path=xl/calcChain.xml><?xml version="1.0" encoding="utf-8"?>
<calcChain xmlns="http://schemas.openxmlformats.org/spreadsheetml/2006/main">
  <c r="C3" i="4" l="1"/>
  <c r="B3" i="4"/>
  <c r="U2" i="4"/>
  <c r="T2" i="4"/>
  <c r="R2" i="4"/>
  <c r="H26" i="3" s="1"/>
  <c r="Q2" i="4"/>
  <c r="O2" i="4"/>
  <c r="N2" i="4"/>
  <c r="L2" i="4"/>
  <c r="K2" i="4"/>
  <c r="I2" i="4"/>
  <c r="H2" i="4"/>
  <c r="H21" i="3" s="1"/>
  <c r="F2" i="4"/>
  <c r="H20" i="3" s="1"/>
  <c r="E2" i="4"/>
  <c r="C2" i="4"/>
  <c r="B2" i="4"/>
  <c r="U1" i="4"/>
  <c r="T1" i="4"/>
  <c r="R1" i="4"/>
  <c r="Q1" i="4"/>
  <c r="O1" i="4"/>
  <c r="H23" i="3" s="1"/>
  <c r="N1" i="4"/>
  <c r="L1" i="4"/>
  <c r="K1" i="4"/>
  <c r="I1" i="4"/>
  <c r="H1" i="4"/>
  <c r="F1" i="4"/>
  <c r="E1" i="4"/>
  <c r="H19" i="3" s="1"/>
  <c r="C1" i="4"/>
  <c r="B1" i="4"/>
  <c r="C33" i="3"/>
  <c r="H32" i="3"/>
  <c r="H31" i="3"/>
  <c r="H30" i="3"/>
  <c r="H29" i="3"/>
  <c r="H28" i="3"/>
  <c r="H27" i="3"/>
  <c r="H25" i="3"/>
  <c r="H24" i="3"/>
  <c r="H22" i="3"/>
  <c r="H18" i="3"/>
  <c r="H17" i="3"/>
  <c r="H16" i="3"/>
  <c r="H15" i="3"/>
  <c r="H14" i="3"/>
  <c r="H13" i="3"/>
  <c r="H11" i="3"/>
  <c r="H12" i="3" l="1"/>
  <c r="F33" i="3" s="1"/>
  <c r="E11" i="2" s="1"/>
  <c r="AP12" i="2" s="1"/>
  <c r="C11" i="2"/>
  <c r="C14" i="2" s="1"/>
  <c r="BF11" i="2" l="1"/>
  <c r="G12" i="2"/>
  <c r="AY12" i="2"/>
  <c r="AF12" i="2"/>
  <c r="U12" i="2"/>
  <c r="N12" i="2"/>
  <c r="AE12" i="2"/>
  <c r="L12" i="2"/>
  <c r="AR12" i="2"/>
  <c r="AA12" i="2"/>
  <c r="AD12" i="2"/>
  <c r="AI12" i="2"/>
  <c r="P12" i="2"/>
  <c r="AV12" i="2"/>
  <c r="AC12" i="2"/>
  <c r="AT12" i="2"/>
  <c r="AU12" i="2"/>
  <c r="AB12" i="2"/>
  <c r="M12" i="2"/>
  <c r="AS12" i="2"/>
  <c r="I12" i="2"/>
  <c r="AG12" i="2"/>
  <c r="AW12" i="2"/>
  <c r="R12" i="2"/>
  <c r="AH12" i="2"/>
  <c r="AX12" i="2"/>
  <c r="O12" i="2"/>
  <c r="AM12" i="2"/>
  <c r="BC12" i="2"/>
  <c r="T12" i="2"/>
  <c r="AJ12" i="2"/>
  <c r="AZ12" i="2"/>
  <c r="K12" i="2"/>
  <c r="Q12" i="2"/>
  <c r="AK12" i="2"/>
  <c r="BA12" i="2"/>
  <c r="V12" i="2"/>
  <c r="AL12" i="2"/>
  <c r="BB12" i="2"/>
  <c r="W12" i="2"/>
  <c r="AQ12" i="2"/>
  <c r="H12" i="2"/>
  <c r="X12" i="2"/>
  <c r="AN12" i="2"/>
  <c r="BD12" i="2"/>
  <c r="S12" i="2"/>
  <c r="Y12" i="2"/>
  <c r="AO12" i="2"/>
  <c r="J12" i="2"/>
  <c r="Z12" i="2"/>
  <c r="E14" i="2"/>
  <c r="H15" i="2" s="1"/>
  <c r="AA15" i="2" l="1"/>
  <c r="AK15" i="2"/>
  <c r="AL15" i="2"/>
  <c r="AN15" i="2"/>
  <c r="K15" i="2"/>
  <c r="AW15" i="2"/>
  <c r="X15" i="2"/>
  <c r="Q15" i="2"/>
  <c r="BB15" i="2"/>
  <c r="AX15" i="2"/>
  <c r="AD15" i="2"/>
  <c r="I15" i="2"/>
  <c r="AR15" i="2"/>
  <c r="AY15" i="2"/>
  <c r="G15" i="2"/>
  <c r="AT15" i="2"/>
  <c r="Z15" i="2"/>
  <c r="AO15" i="2"/>
  <c r="BA15" i="2"/>
  <c r="M15" i="2"/>
  <c r="AJ15" i="2"/>
  <c r="P15" i="2"/>
  <c r="AU15" i="2"/>
  <c r="W15" i="2"/>
  <c r="AP15" i="2"/>
  <c r="R15" i="2"/>
  <c r="AG15" i="2"/>
  <c r="AS15" i="2"/>
  <c r="AZ15" i="2"/>
  <c r="AF15" i="2"/>
  <c r="L15" i="2"/>
  <c r="AM15" i="2"/>
  <c r="S15" i="2"/>
  <c r="AH15" i="2"/>
  <c r="N15" i="2"/>
  <c r="Y15" i="2"/>
  <c r="AC15" i="2"/>
  <c r="AV15" i="2"/>
  <c r="AB15" i="2"/>
  <c r="BC15" i="2"/>
  <c r="AI15" i="2"/>
  <c r="O15" i="2"/>
  <c r="J15" i="2"/>
  <c r="U15" i="2"/>
  <c r="T15" i="2"/>
  <c r="AE15" i="2"/>
  <c r="V15" i="2"/>
  <c r="BD15" i="2"/>
  <c r="AQ15" i="2"/>
</calcChain>
</file>

<file path=xl/sharedStrings.xml><?xml version="1.0" encoding="utf-8"?>
<sst xmlns="http://schemas.openxmlformats.org/spreadsheetml/2006/main" count="114" uniqueCount="93">
  <si>
    <t>f108219142245c62bf4184af5991b19679da8a0c9e89e5b5bcfb68e0aaccfa6ea34ce22ca4dd7725d037e7420d1d845ea3405872b191025f90be23cd74e1ff7bBdRkQpfYdlLcemV0NNTgD9L+ZGCJeZ6NDTO94jhopDz/fZjkMpUJ+61KMI+2wDpI</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</si>
  <si>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</si>
  <si>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</si>
  <si>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</si>
  <si>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</si>
  <si>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</si>
  <si>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</si>
  <si>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</si>
  <si>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</si>
  <si>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</si>
  <si>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</si>
  <si>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</si>
  <si>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</si>
  <si>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</si>
  <si>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</si>
  <si>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</si>
  <si>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</si>
  <si>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</si>
  <si>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</si>
  <si>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</si>
  <si>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</si>
  <si>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</si>
  <si>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</si>
  <si>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</si>
  <si>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</si>
  <si>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</si>
  <si>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</si>
  <si>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</si>
  <si>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</si>
  <si>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</si>
  <si>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</si>
  <si>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</si>
  <si>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</si>
  <si>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</si>
  <si>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</si>
  <si>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</si>
  <si>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</si>
  <si>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</si>
  <si>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</si>
  <si>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</si>
  <si>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</si>
  <si>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</si>
  <si>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</si>
  <si>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</si>
  <si>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</si>
  <si>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</si>
  <si>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</si>
  <si>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</si>
  <si>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</si>
  <si>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</si>
  <si>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</si>
  <si>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</si>
  <si>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</si>
  <si>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</si>
  <si>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</si>
  <si>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</si>
  <si>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</si>
  <si>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</si>
  <si>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</si>
  <si>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</si>
  <si>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</si>
  <si>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</si>
  <si>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</si>
  <si>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</si>
  <si>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</si>
  <si>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</si>
  <si>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</si>
  <si>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</si>
  <si>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</si>
  <si>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</si>
  <si>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</si>
  <si>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</si>
  <si>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</si>
  <si>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</si>
  <si>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</si>
  <si>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</si>
  <si>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</si>
  <si>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</si>
  <si>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</si>
  <si>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$60,000.00</t>
  </si>
  <si>
    <t>The mission of the Marathon Recreation Center is to provide safe, drug-free supervised activities and programs of an athletic, cultural and educational nature for the youth of the Middle Florida Keys.</t>
  </si>
  <si>
    <t xml:space="preserve">Promote community service volunteers for events, projects, and clean-ups.    </t>
  </si>
  <si>
    <t>Afterschool program-childcare for unsupervised children of working parents throughout school year. Homework Assistance-provide time, resources, location and assistance to ensure children successfully complete homework assignments and projects. Summer program-offer full day childcare that includes games and activities that foster teamwork and self confidence including two or more weekly field trips. Also prepping members for academic success for the upcoming school year. Provide instruction &amp; coaching skills in all major sports areas while prepping for leadership roles in clubs. Promote community service volunteers for events, projects, and clean-ups. Promote art and creativity along with book clubs and entrepreneurship activities. Mentoring and tutoring. Dance classes and Fitness clubs.</t>
  </si>
  <si>
    <t>All of the above services and programs will be funded, directly or indirectly, by the HSAB's grant award, including  program-related salaries of the two Marathon Rec Center staff. HSAB funds will not be used for capital improvements or the purchase of property.</t>
  </si>
  <si>
    <t xml:space="preserve">The Rec Center provides a valuable service to our island community, unlike other daycares in our area we serve ages 8-18 years old and also serves as a community center. We participate in mentoring students and parents,  helping with resources families may need when faced with obstacles, challenges and crisis. We also participate in youth development programs or activities as advocates for our families. Academics is a main focus, but we also provide coaching and support where needed to help children succeed and meet goals set for themselves. The summer program is a great tool that is used to introduce experiences, which allows a continuation of learning and growth. Many of the children have limited access to vacations or trips away from home. We colloborate with other childcare agencies in our area by extending services to the children whom age out of daycare facilities.         </t>
  </si>
  <si>
    <t xml:space="preserve">Yes, we have applied for the Monroe County Sheriff's SAFF Grant. Our request was for $10,000.00. Grants haven't been awarded at the time of this application. </t>
  </si>
  <si>
    <t xml:space="preserve">The target population for the Marathon Rec Center is any youth ages 8-18 years old - especially those from disadvantaged circumstances. The after-school and summer program targets 8-15 years. Teen programs target grades 6-12.
In more specific detail, this population is made up of approximately 456 un-duplicated children annually; 48% male, 52% female, 6% African-American,48% Caucasian, and 46% Hispanic.    </t>
  </si>
  <si>
    <t>Clients are referred by school guidance counselors, teachers, the Early Learning Coalition, Department of Children &amp; Families, the Guidance Care Center, parents, law enforcement, former and current clients or their parents and/or any concerned citizen or organization. Referrals range from in-person visits to social media contacts and word-of mouth introductions.</t>
  </si>
  <si>
    <t>20 hours of program service contributed by 500 volunteers</t>
  </si>
  <si>
    <t>90% of participants will satisfy grade requirements. 78% will maintain, or develop, a positive attitude toward school, learning and life. 76% of participants will build better relationships with teachers and have fewer unexcused absences. 75% of teen and younger participants will benefit from training that focuses on bullying and underage drinking. 78% of participants will learn to ask questions and also accept answers that might help them to set successful short and long term goals. Staff members will monitor progress, citizen, and grade reports. Rapport established with teachers, school admin., parents and coaches. Consistent communication with teacher and coaches will help to determine which goals are being met and whether adjustments are needed to programming to assist the participant/student.</t>
  </si>
  <si>
    <t xml:space="preserve">Service: Afterschool Program  Unit: School days Cost charged per unit to client $10 Service: Homework Assistance Unit: Volunteers  Cost charged per unit to client $0   Service: Field Trips/Day Trips    Unit: Daily    Cost charged per unit to client $35 Service: Scheduled Speakers    Unit: Volunteers Cost charged per unit to client $0 Service: Summer Camp Unit:School break/WeekCost charged per unit to client $85      </t>
  </si>
  <si>
    <t>2</t>
  </si>
  <si>
    <t>None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</si>
</sst>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ZZ702"/>
  <sheetViews>
    <sheetView showRowColHeaders="0" workbookViewId="0">
      <selection activeCell="B16" sqref="B16"/>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14" spans="2:5" ht="27.75" x14ac:dyDescent="0.2">
      <c r="B14" s="2" t="s">
        <v>4</v>
      </c>
    </row>
    <row r="16" spans="2:5" ht="15.95"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F16"/>
  <sheetViews>
    <sheetView showRowColHeaders="0"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7" t="s">
        <v>12</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5" t="s">
        <v>13</v>
      </c>
    </row>
    <row r="11" spans="2:58" x14ac:dyDescent="0.2">
      <c r="B11" s="44">
        <v>1</v>
      </c>
      <c r="C11" s="45">
        <f>'1'!C33</f>
        <v>19</v>
      </c>
      <c r="D11" s="45"/>
      <c r="E11" s="45">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6" t="str">
        <f ca="1">IF(E11= 1, "Complete: no errors",IF(COUNTIF(INDIRECT("'"&amp;B11:B13&amp;"'!H11:H12"),"*"&amp;"response"&amp;"*"),"Errors present","No errors"))</f>
        <v>Complete: no errors</v>
      </c>
    </row>
    <row r="12" spans="2:58" x14ac:dyDescent="0.2">
      <c r="B12" s="44"/>
      <c r="C12" s="45"/>
      <c r="D12" s="45"/>
      <c r="E12" s="45"/>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6"/>
    </row>
    <row r="13" spans="2:58" x14ac:dyDescent="0.2">
      <c r="B13" s="44"/>
      <c r="C13" s="45"/>
      <c r="D13" s="45"/>
      <c r="E13" s="45"/>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6"/>
    </row>
    <row r="14" spans="2:58" ht="18" x14ac:dyDescent="0.2">
      <c r="B14" s="48" t="s">
        <v>6</v>
      </c>
      <c r="C14" s="50">
        <f>SUM(C11:C13)</f>
        <v>19</v>
      </c>
      <c r="D14" s="50"/>
      <c r="E14" s="50">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2"/>
    </row>
    <row r="15" spans="2:58" ht="18" x14ac:dyDescent="0.2">
      <c r="B15" s="49"/>
      <c r="C15" s="51"/>
      <c r="D15" s="51"/>
      <c r="E15" s="51"/>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3"/>
    </row>
    <row r="16" spans="2:58" ht="18" x14ac:dyDescent="0.2">
      <c r="B16" s="49"/>
      <c r="C16" s="51"/>
      <c r="D16" s="51"/>
      <c r="E16" s="51"/>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3"/>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G12:BD12">
    <cfRule type="expression" dxfId="19" priority="1">
      <formula>G$12</formula>
    </cfRule>
    <cfRule type="expression" dxfId="18" priority="2">
      <formula>NOT(G$12)</formula>
    </cfRule>
  </conditionalFormatting>
  <conditionalFormatting sqref="G15:BD15">
    <cfRule type="expression" dxfId="17" priority="3">
      <formula>G$15</formula>
    </cfRule>
    <cfRule type="expression" dxfId="16" priority="4">
      <formula>NOT(G$15)</formula>
    </cfRule>
  </conditionalFormatting>
  <conditionalFormatting sqref="E11:E16">
    <cfRule type="expression" dxfId="15" priority="5">
      <formula>TRUE</formula>
    </cfRule>
  </conditionalFormatting>
  <conditionalFormatting sqref="BF11:BF13">
    <cfRule type="expression" dxfId="14" priority="6">
      <formula>$BF11 ="Complete: no errors"</formula>
    </cfRule>
    <cfRule type="expression" dxfId="13" priority="7">
      <formula>$BF11 = "Errors present"</formula>
    </cfRule>
  </conditionalFormatting>
  <conditionalFormatting sqref="B11:BF13">
    <cfRule type="expression" dxfId="12"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showRowColHeaders="0" tabSelected="1" workbookViewId="0">
      <pane ySplit="10" topLeftCell="A11" activePane="bottomLeft" state="frozen"/>
      <selection pane="bottomLeft" activeCell="H18" sqref="H18"/>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2" t="s">
        <v>20</v>
      </c>
      <c r="D11" s="53"/>
      <c r="E11" s="54"/>
      <c r="F11" s="9"/>
      <c r="G11" s="10"/>
      <c r="H11" s="14" t="str">
        <f>IF(AND(ISBLANK(F11),ISBLANK(G11)),"?", "Anything entered in this row will be ignored")</f>
        <v>?</v>
      </c>
      <c r="I11" s="1">
        <v>-1</v>
      </c>
    </row>
    <row r="12" spans="2:9" ht="195" x14ac:dyDescent="0.2">
      <c r="B12" s="1">
        <v>1257726</v>
      </c>
      <c r="C12" s="3" t="s">
        <v>21</v>
      </c>
      <c r="D12" s="13" t="s">
        <v>22</v>
      </c>
      <c r="E12" s="4"/>
      <c r="F12" s="7" t="s">
        <v>63</v>
      </c>
      <c r="G12" s="8" t="s">
        <v>79</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120" x14ac:dyDescent="0.2">
      <c r="B13" s="1">
        <v>1257730</v>
      </c>
      <c r="C13" s="3" t="s">
        <v>24</v>
      </c>
      <c r="D13" s="13" t="s">
        <v>25</v>
      </c>
      <c r="E13" s="4"/>
      <c r="F13" s="7" t="s">
        <v>80</v>
      </c>
      <c r="G13" s="8"/>
      <c r="H13" s="14" t="str">
        <f ca="1">IF(AND(
            OR(OFFSET($H13,0,-2) = "-",OFFSET($H13,0,-2) = ""),OFFSET($H13,0,-1) = ""),"Incomplete","Complete")</f>
        <v>Complete</v>
      </c>
      <c r="I13" s="1">
        <v>0</v>
      </c>
    </row>
    <row r="14" spans="2:9" ht="165" x14ac:dyDescent="0.2">
      <c r="B14" s="1">
        <v>1257731</v>
      </c>
      <c r="C14" s="3" t="s">
        <v>26</v>
      </c>
      <c r="D14" s="13" t="s">
        <v>27</v>
      </c>
      <c r="E14" s="4"/>
      <c r="F14" s="7"/>
      <c r="G14" s="8" t="s">
        <v>82</v>
      </c>
      <c r="H14" s="14" t="str">
        <f ca="1">IF(AND(
            OR(OFFSET($H14,0,-2) = "-",OFFSET($H14,0,-2) = ""),OFFSET($H14,0,-1) = ""),"Incomplete","Complete")</f>
        <v>Complete</v>
      </c>
      <c r="I14" s="1">
        <v>1</v>
      </c>
    </row>
    <row r="15" spans="2:9" ht="60" x14ac:dyDescent="0.2">
      <c r="B15" s="1">
        <v>1254674</v>
      </c>
      <c r="C15" s="3" t="s">
        <v>28</v>
      </c>
      <c r="D15" s="13" t="s">
        <v>29</v>
      </c>
      <c r="E15" s="4"/>
      <c r="F15" s="7"/>
      <c r="G15" s="8" t="s">
        <v>83</v>
      </c>
      <c r="H15" s="14" t="str">
        <f ca="1">IF(AND(
            OR(OFFSET($H15,0,-2) = "-",OFFSET($H15,0,-2) = ""),OFFSET($H15,0,-1) = ""),"Incomplete","Complete")</f>
        <v>Complete</v>
      </c>
      <c r="I15" s="1">
        <v>0</v>
      </c>
    </row>
    <row r="16" spans="2:9" ht="20.100000000000001" customHeight="1" x14ac:dyDescent="0.2">
      <c r="B16" s="1"/>
      <c r="C16" s="52" t="s">
        <v>30</v>
      </c>
      <c r="D16" s="53"/>
      <c r="E16" s="54"/>
      <c r="F16" s="9"/>
      <c r="G16" s="10"/>
      <c r="H16" s="14" t="str">
        <f>IF(AND(ISBLANK(F16),ISBLANK(G16)),"?", "Anything entered in this row will be ignored")</f>
        <v>?</v>
      </c>
      <c r="I16" s="1">
        <v>-1</v>
      </c>
    </row>
    <row r="17" spans="2:9" ht="180" x14ac:dyDescent="0.2">
      <c r="B17" s="1">
        <v>1257715</v>
      </c>
      <c r="C17" s="3" t="s">
        <v>31</v>
      </c>
      <c r="D17" s="13" t="s">
        <v>32</v>
      </c>
      <c r="E17" s="4"/>
      <c r="F17" s="7"/>
      <c r="G17" s="8" t="s">
        <v>84</v>
      </c>
      <c r="H17" s="14" t="str">
        <f ca="1">IF(AND(
            OR(OFFSET($H17,0,-2) = "-",OFFSET($H17,0,-2) = ""),OFFSET($H17,0,-1) = ""),"Incomplete","Complete")</f>
        <v>Complete</v>
      </c>
      <c r="I17" s="1">
        <v>1</v>
      </c>
    </row>
    <row r="18" spans="2:9" ht="20.100000000000001" customHeight="1" x14ac:dyDescent="0.2">
      <c r="B18" s="1"/>
      <c r="C18" s="52" t="s">
        <v>33</v>
      </c>
      <c r="D18" s="53"/>
      <c r="E18" s="54"/>
      <c r="F18" s="9" t="s">
        <v>81</v>
      </c>
      <c r="G18" s="10"/>
      <c r="H18" s="14" t="str">
        <f>IF(AND(ISBLANK(F18),ISBLANK(G18)),"?", "Anything entered in this row will be ignored")</f>
        <v>Anything entered in this row will be ignored</v>
      </c>
      <c r="I18" s="1">
        <v>-1</v>
      </c>
    </row>
    <row r="19" spans="2:9" ht="45" x14ac:dyDescent="0.2">
      <c r="B19" s="1">
        <v>1257733</v>
      </c>
      <c r="C19" s="3" t="s">
        <v>34</v>
      </c>
      <c r="D19" s="13" t="s">
        <v>35</v>
      </c>
      <c r="E19" s="4"/>
      <c r="F19" s="7" t="s">
        <v>66</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36</v>
      </c>
      <c r="D20" s="13" t="s">
        <v>37</v>
      </c>
      <c r="E20" s="4"/>
      <c r="F20" s="7" t="s">
        <v>67</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38</v>
      </c>
      <c r="D21" s="13" t="s">
        <v>39</v>
      </c>
      <c r="E21" s="4"/>
      <c r="F21" s="7" t="s">
        <v>67</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40</v>
      </c>
      <c r="D22" s="13" t="s">
        <v>41</v>
      </c>
      <c r="E22" s="4"/>
      <c r="F22" s="7" t="s">
        <v>67</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42</v>
      </c>
      <c r="D23" s="13" t="s">
        <v>43</v>
      </c>
      <c r="E23" s="4"/>
      <c r="F23" s="7" t="s">
        <v>73</v>
      </c>
      <c r="G23" s="8" t="s">
        <v>85</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105" x14ac:dyDescent="0.2">
      <c r="B24" s="1">
        <v>1258128</v>
      </c>
      <c r="C24" s="3" t="s">
        <v>44</v>
      </c>
      <c r="D24" s="13" t="s">
        <v>45</v>
      </c>
      <c r="E24" s="4"/>
      <c r="F24" s="7" t="s">
        <v>23</v>
      </c>
      <c r="G24" s="8" t="s">
        <v>86</v>
      </c>
      <c r="H24" s="14" t="str">
        <f ca="1">IF(AND(
            OR(OFFSET($H24,0,-2) = "-",OFFSET($H24,0,-2) = ""),OFFSET($H24,0,-1) = ""),"Incomplete","Complete")</f>
        <v>Complete</v>
      </c>
      <c r="I24" s="1">
        <v>0</v>
      </c>
    </row>
    <row r="25" spans="2:9" ht="75" x14ac:dyDescent="0.2">
      <c r="B25" s="1">
        <v>1258129</v>
      </c>
      <c r="C25" s="3" t="s">
        <v>46</v>
      </c>
      <c r="D25" s="13" t="s">
        <v>47</v>
      </c>
      <c r="E25" s="4"/>
      <c r="F25" s="7" t="s">
        <v>23</v>
      </c>
      <c r="G25" s="8" t="s">
        <v>87</v>
      </c>
      <c r="H25" s="14" t="str">
        <f ca="1">IF(AND(
            OR(OFFSET($H25,0,-2) = "-",OFFSET($H25,0,-2) = ""),OFFSET($H25,0,-1) = ""),"Incomplete","Complete")</f>
        <v>Complete</v>
      </c>
      <c r="I25" s="1">
        <v>1</v>
      </c>
    </row>
    <row r="26" spans="2:9" ht="60" x14ac:dyDescent="0.2">
      <c r="B26" s="1">
        <v>1258132</v>
      </c>
      <c r="C26" s="3" t="s">
        <v>48</v>
      </c>
      <c r="D26" s="13" t="s">
        <v>49</v>
      </c>
      <c r="E26" s="4"/>
      <c r="F26" s="7" t="s">
        <v>67</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50</v>
      </c>
      <c r="D27" s="13" t="s">
        <v>51</v>
      </c>
      <c r="E27" s="4"/>
      <c r="F27" s="7" t="s">
        <v>23</v>
      </c>
      <c r="G27" s="8" t="s">
        <v>88</v>
      </c>
      <c r="H27" s="14" t="str">
        <f ca="1">IF(AND(
            OR(OFFSET($H27,0,-2) = "-",OFFSET($H27,0,-2) = ""),OFFSET($H27,0,-1) = ""),"Incomplete","Complete")</f>
        <v>Complete</v>
      </c>
      <c r="I27" s="1">
        <v>1</v>
      </c>
    </row>
    <row r="28" spans="2:9" ht="165" x14ac:dyDescent="0.2">
      <c r="B28" s="1">
        <v>1258139</v>
      </c>
      <c r="C28" s="3" t="s">
        <v>52</v>
      </c>
      <c r="D28" s="13" t="s">
        <v>53</v>
      </c>
      <c r="E28" s="4"/>
      <c r="F28" s="7" t="s">
        <v>23</v>
      </c>
      <c r="G28" s="8" t="s">
        <v>89</v>
      </c>
      <c r="H28" s="14" t="str">
        <f ca="1">IF(AND(
            OR(OFFSET($H28,0,-2) = "-",OFFSET($H28,0,-2) = ""),OFFSET($H28,0,-1) = ""),"Incomplete","Complete")</f>
        <v>Complete</v>
      </c>
      <c r="I28" s="1">
        <v>0</v>
      </c>
    </row>
    <row r="29" spans="2:9" ht="105" x14ac:dyDescent="0.2">
      <c r="B29" s="1">
        <v>1258141</v>
      </c>
      <c r="C29" s="3" t="s">
        <v>54</v>
      </c>
      <c r="D29" s="13" t="s">
        <v>55</v>
      </c>
      <c r="E29" s="4"/>
      <c r="F29" s="7" t="s">
        <v>23</v>
      </c>
      <c r="G29" s="8" t="s">
        <v>90</v>
      </c>
      <c r="H29" s="14" t="str">
        <f ca="1">IF(AND(
            OR(OFFSET($H29,0,-2) = "-",OFFSET($H29,0,-2) = ""),OFFSET($H29,0,-1) = ""),"Incomplete","Complete")</f>
        <v>Complete</v>
      </c>
      <c r="I29" s="1">
        <v>1</v>
      </c>
    </row>
    <row r="30" spans="2:9" ht="75" x14ac:dyDescent="0.2">
      <c r="B30" s="1">
        <v>1363343</v>
      </c>
      <c r="C30" s="3" t="s">
        <v>56</v>
      </c>
      <c r="D30" s="13" t="s">
        <v>57</v>
      </c>
      <c r="E30" s="4"/>
      <c r="F30" s="7" t="s">
        <v>23</v>
      </c>
      <c r="G30" s="8" t="s">
        <v>91</v>
      </c>
      <c r="H30" s="14" t="str">
        <f ca="1">IF(AND(
            OR(OFFSET($H30,0,-2) = "-",OFFSET($H30,0,-2) = ""),OFFSET($H30,0,-1) = ""),"Incomplete","Complete")</f>
        <v>Complete</v>
      </c>
      <c r="I30" s="1">
        <v>0</v>
      </c>
    </row>
    <row r="31" spans="2:9" ht="45" x14ac:dyDescent="0.2">
      <c r="B31" s="1">
        <v>1363448</v>
      </c>
      <c r="C31" s="3" t="s">
        <v>58</v>
      </c>
      <c r="D31" s="13" t="s">
        <v>59</v>
      </c>
      <c r="E31" s="4"/>
      <c r="F31" s="7" t="s">
        <v>66</v>
      </c>
      <c r="G31" s="8"/>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5" x14ac:dyDescent="0.2">
      <c r="B32" s="1">
        <v>1258142</v>
      </c>
      <c r="C32" s="3" t="s">
        <v>60</v>
      </c>
      <c r="D32" s="13" t="s">
        <v>61</v>
      </c>
      <c r="E32" s="4"/>
      <c r="F32" s="7" t="s">
        <v>23</v>
      </c>
      <c r="G32" s="8" t="s">
        <v>92</v>
      </c>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1" priority="1" operator="containsText" text="~?">
      <formula>NOT(ISERROR(SEARCH("~?",H11)))</formula>
    </cfRule>
  </conditionalFormatting>
  <conditionalFormatting sqref="H16">
    <cfRule type="containsText" dxfId="10" priority="2" operator="containsText" text="~?">
      <formula>NOT(ISERROR(SEARCH("~?",H16)))</formula>
    </cfRule>
  </conditionalFormatting>
  <conditionalFormatting sqref="H18">
    <cfRule type="containsText" dxfId="9" priority="3" operator="containsText" text="~?">
      <formula>NOT(ISERROR(SEARCH("~?",H18)))</formula>
    </cfRule>
  </conditionalFormatting>
  <conditionalFormatting sqref="C11:G32">
    <cfRule type="expression" dxfId="8" priority="4">
      <formula>$I11=1</formula>
    </cfRule>
  </conditionalFormatting>
  <conditionalFormatting sqref="H11">
    <cfRule type="expression" dxfId="7" priority="5">
      <formula>$H11=""</formula>
    </cfRule>
  </conditionalFormatting>
  <conditionalFormatting sqref="H16">
    <cfRule type="expression" dxfId="6" priority="6">
      <formula>$H16=""</formula>
    </cfRule>
  </conditionalFormatting>
  <conditionalFormatting sqref="H18">
    <cfRule type="expression" dxfId="5" priority="7">
      <formula>$H18=""</formula>
    </cfRule>
  </conditionalFormatting>
  <conditionalFormatting sqref="H11:H32">
    <cfRule type="expression" dxfId="4" priority="8">
      <formula>$H11 ="Complete"</formula>
    </cfRule>
    <cfRule type="expression" dxfId="3" priority="9">
      <formula>$H11=1</formula>
    </cfRule>
    <cfRule type="expression" dxfId="2" priority="10">
      <formula>$H11</formula>
    </cfRule>
    <cfRule type="expression" dxfId="1" priority="11">
      <formula>AND(NOT(ISBLANK($H11)), NOT($H11))</formula>
    </cfRule>
    <cfRule type="expression" dxfId="0" priority="12">
      <formula>NOT(ISBLANK($H11))</formula>
    </cfRule>
  </conditionalFormatting>
  <dataValidations count="7">
    <dataValidation type="list" showErrorMessage="1" errorTitle="Error - Invalid Input" error="Please select an item from the drop-down list." sqref="F19:F20">
      <formula1>"Yes,No"</formula1>
    </dataValidation>
    <dataValidation type="list" showErrorMessage="1" errorTitle="Error - Invalid Input" error="Please select an item from the drop-down list." sqref="F26">
      <formula1>"Yes - Please explain why you failed to meet the deadline,No"</formula1>
    </dataValidation>
    <dataValidation type="list" showErrorMessage="1" errorTitle="Error - Invalid Input" error="Please select an item from the drop-down list." sqref="F21">
      <formula1>"Yes; what changed?,No"</formula1>
    </dataValidation>
    <dataValidation type="list" showErrorMessage="1" errorTitle="Error - Invalid Input" error="Please select an item from the drop-down list." sqref="F31">
      <formula1>"Yes,No - What positions are open &amp; why? How does this impact your services?"</formula1>
    </dataValidation>
    <dataValidation type="list" showErrorMessage="1" errorTitle="Error - Invalid Input" error="Please select an item from the drop-down list." sqref="F22">
      <formula1>"Yes; How much? From what source? Why was funding lost?,No"</formula1>
    </dataValidation>
    <dataValidation type="list" showErrorMessage="1" errorTitle="Error - Invalid Input" error="Please select an item from the drop-down list." sqref="F23">
      <formula1>"Yes - Please list source(s) and amount(s).,No"</formula1>
    </dataValidation>
    <dataValidation type="list" showErrorMessage="1" errorTitle="Error - Invalid Input" error="Please select an item from the drop-down list." sqref="F12">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workbookViewId="0">
      <selection sqref="A1:U4"/>
    </sheetView>
  </sheetViews>
  <sheetFormatPr defaultRowHeight="15" x14ac:dyDescent="0.2"/>
  <sheetData>
    <row r="1" spans="1:21" x14ac:dyDescent="0.2">
      <c r="A1" s="26" t="s">
        <v>62</v>
      </c>
      <c r="B1" s="1" t="b">
        <f>FALSE()</f>
        <v>0</v>
      </c>
      <c r="C1" s="1" t="b">
        <f>FALSE()</f>
        <v>0</v>
      </c>
      <c r="D1" s="26" t="s">
        <v>66</v>
      </c>
      <c r="E1" s="1" t="b">
        <f>FALSE()</f>
        <v>0</v>
      </c>
      <c r="F1" s="1" t="b">
        <f>TRUE()</f>
        <v>1</v>
      </c>
      <c r="G1" s="26" t="s">
        <v>69</v>
      </c>
      <c r="H1" s="1" t="b">
        <f>TRUE()</f>
        <v>1</v>
      </c>
      <c r="I1" s="1" t="b">
        <f>FALSE()</f>
        <v>0</v>
      </c>
      <c r="J1" s="26" t="s">
        <v>71</v>
      </c>
      <c r="K1" s="1" t="b">
        <f>TRUE()</f>
        <v>1</v>
      </c>
      <c r="L1" s="1" t="b">
        <f>FALSE()</f>
        <v>0</v>
      </c>
      <c r="M1" s="26" t="s">
        <v>73</v>
      </c>
      <c r="N1" s="1" t="b">
        <f>TRUE()</f>
        <v>1</v>
      </c>
      <c r="O1" s="1" t="b">
        <f>FALSE()</f>
        <v>0</v>
      </c>
      <c r="P1" s="26" t="s">
        <v>75</v>
      </c>
      <c r="Q1" s="1" t="b">
        <f>TRUE()</f>
        <v>1</v>
      </c>
      <c r="R1" s="1" t="b">
        <f>FALSE()</f>
        <v>0</v>
      </c>
      <c r="S1" s="26" t="s">
        <v>66</v>
      </c>
      <c r="T1" s="1" t="b">
        <f>FALSE()</f>
        <v>0</v>
      </c>
      <c r="U1" s="1" t="b">
        <f>FALSE()</f>
        <v>0</v>
      </c>
    </row>
    <row r="2" spans="1:21" x14ac:dyDescent="0.2">
      <c r="A2" s="26" t="s">
        <v>63</v>
      </c>
      <c r="B2" s="1" t="b">
        <f>FALSE()</f>
        <v>0</v>
      </c>
      <c r="C2" s="1" t="b">
        <f>FALSE()</f>
        <v>0</v>
      </c>
      <c r="D2" s="26" t="s">
        <v>67</v>
      </c>
      <c r="E2" s="1" t="b">
        <f>FALSE()</f>
        <v>0</v>
      </c>
      <c r="F2" s="1" t="b">
        <f>TRUE()</f>
        <v>1</v>
      </c>
      <c r="G2" s="26" t="s">
        <v>67</v>
      </c>
      <c r="H2" s="1" t="b">
        <f>FALSE()</f>
        <v>0</v>
      </c>
      <c r="I2" s="1" t="b">
        <f>TRUE()</f>
        <v>1</v>
      </c>
      <c r="J2" s="26" t="s">
        <v>67</v>
      </c>
      <c r="K2" s="1" t="b">
        <f>FALSE()</f>
        <v>0</v>
      </c>
      <c r="L2" s="1" t="b">
        <f>TRUE()</f>
        <v>1</v>
      </c>
      <c r="M2" s="26" t="s">
        <v>67</v>
      </c>
      <c r="N2" s="1" t="b">
        <f>FALSE()</f>
        <v>0</v>
      </c>
      <c r="O2" s="1" t="b">
        <f>TRUE()</f>
        <v>1</v>
      </c>
      <c r="P2" s="26" t="s">
        <v>67</v>
      </c>
      <c r="Q2" s="1" t="b">
        <f>FALSE()</f>
        <v>0</v>
      </c>
      <c r="R2" s="1" t="b">
        <f>TRUE()</f>
        <v>1</v>
      </c>
      <c r="S2" s="26" t="s">
        <v>77</v>
      </c>
      <c r="T2" s="1" t="b">
        <f>TRUE()</f>
        <v>1</v>
      </c>
      <c r="U2" s="1" t="b">
        <f>FALSE()</f>
        <v>0</v>
      </c>
    </row>
    <row r="3" spans="1:21" x14ac:dyDescent="0.2">
      <c r="A3" s="26" t="s">
        <v>64</v>
      </c>
      <c r="B3" s="1" t="b">
        <f>FALSE()</f>
        <v>0</v>
      </c>
      <c r="C3" s="1" t="b">
        <f>FALSE()</f>
        <v>0</v>
      </c>
      <c r="D3" s="1" t="s">
        <v>68</v>
      </c>
      <c r="E3" s="1"/>
      <c r="F3" s="1"/>
      <c r="G3" s="1" t="s">
        <v>70</v>
      </c>
      <c r="H3" s="1"/>
      <c r="I3" s="1"/>
      <c r="J3" s="1" t="s">
        <v>72</v>
      </c>
      <c r="K3" s="1"/>
      <c r="L3" s="1"/>
      <c r="M3" s="1" t="s">
        <v>74</v>
      </c>
      <c r="N3" s="1"/>
      <c r="O3" s="1"/>
      <c r="P3" s="1" t="s">
        <v>76</v>
      </c>
      <c r="Q3" s="1"/>
      <c r="R3" s="1"/>
      <c r="S3" s="1" t="s">
        <v>78</v>
      </c>
      <c r="T3" s="1"/>
      <c r="U3" s="1"/>
    </row>
    <row r="4" spans="1:21" x14ac:dyDescent="0.2">
      <c r="A4" s="1" t="s">
        <v>65</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Diane</cp:lastModifiedBy>
  <dcterms:created xsi:type="dcterms:W3CDTF">2025-03-25T02:01:35Z</dcterms:created>
  <dcterms:modified xsi:type="dcterms:W3CDTF">2025-03-27T16:59:56Z</dcterms:modified>
  <cp:category/>
</cp:coreProperties>
</file>