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defaultThemeVersion="124226"/>
  <mc:AlternateContent xmlns:mc="http://schemas.openxmlformats.org/markup-compatibility/2006">
    <mc:Choice Requires="x15">
      <x15ac:absPath xmlns:x15ac="http://schemas.microsoft.com/office/spreadsheetml/2010/11/ac" url="S:\Exec Director\Development - executive\Grants\2025-2026\HSAB - bonefire platform reg done\Application\"/>
    </mc:Choice>
  </mc:AlternateContent>
  <xr:revisionPtr revIDLastSave="0" documentId="13_ncr:1_{44B47EC0-07EF-4F75-864D-3B9BF0A790F6}" xr6:coauthVersionLast="36" xr6:coauthVersionMax="36" xr10:uidLastSave="{00000000-0000-0000-0000-000000000000}"/>
  <bookViews>
    <workbookView xWindow="0" yWindow="0" windowWidth="9528" windowHeight="5076" activeTab="5" xr2:uid="{00000000-000D-0000-FFFF-FFFF00000000}"/>
  </bookViews>
  <sheets>
    <sheet name="Board Information-done" sheetId="1" r:id="rId1"/>
    <sheet name="Agency Compensation" sheetId="2" r:id="rId2"/>
    <sheet name="Profile of Clients" sheetId="3" r:id="rId3"/>
    <sheet name="County HSAB Funding Budget" sheetId="4" r:id="rId4"/>
    <sheet name="Agency Expenses" sheetId="5" r:id="rId5"/>
    <sheet name="Agency Revenue" sheetId="6" r:id="rId6"/>
  </sheets>
  <calcPr calcId="191029"/>
</workbook>
</file>

<file path=xl/calcChain.xml><?xml version="1.0" encoding="utf-8"?>
<calcChain xmlns="http://schemas.openxmlformats.org/spreadsheetml/2006/main">
  <c r="D7" i="5" l="1"/>
  <c r="D8" i="5" s="1"/>
  <c r="B7" i="5"/>
  <c r="B8" i="5" s="1"/>
  <c r="D11" i="5"/>
  <c r="B11" i="5"/>
  <c r="F36" i="6" l="1"/>
  <c r="E36" i="6"/>
  <c r="C36" i="6"/>
  <c r="B36" i="6"/>
  <c r="B37" i="2"/>
  <c r="F37" i="2"/>
  <c r="D37" i="2"/>
  <c r="E37" i="2"/>
  <c r="G37" i="2"/>
  <c r="H37" i="2"/>
  <c r="C37" i="2"/>
  <c r="B10" i="4"/>
  <c r="B40" i="4" s="1"/>
  <c r="C34" i="4" s="1"/>
  <c r="D13" i="5"/>
  <c r="D45" i="5" s="1"/>
  <c r="B13" i="5"/>
  <c r="B45" i="5" s="1"/>
  <c r="E9" i="5" l="1"/>
  <c r="E30" i="5"/>
  <c r="E43" i="5"/>
  <c r="E32" i="5"/>
  <c r="E44" i="5"/>
  <c r="E33" i="5"/>
  <c r="E7" i="5"/>
  <c r="E38" i="5"/>
  <c r="E25" i="5"/>
  <c r="E26" i="5"/>
  <c r="E40" i="5"/>
  <c r="E27" i="5"/>
  <c r="E10" i="5"/>
  <c r="E19" i="5"/>
  <c r="E34" i="5"/>
  <c r="E22" i="5"/>
  <c r="E36" i="5"/>
  <c r="E37" i="5"/>
  <c r="E24" i="5"/>
  <c r="E41" i="5"/>
  <c r="E28" i="5"/>
  <c r="E20" i="5"/>
  <c r="E35" i="5"/>
  <c r="E23" i="5"/>
  <c r="E42" i="5"/>
  <c r="E39" i="5"/>
  <c r="E16" i="5"/>
  <c r="E12" i="5"/>
  <c r="E21" i="5"/>
  <c r="E18" i="5"/>
  <c r="E17" i="5"/>
  <c r="C19" i="5"/>
  <c r="C38" i="4"/>
  <c r="C28" i="4"/>
  <c r="C36" i="4"/>
  <c r="C39" i="4"/>
  <c r="C37" i="4"/>
  <c r="C35" i="4"/>
  <c r="G7" i="6"/>
  <c r="G15" i="6"/>
  <c r="G23" i="6"/>
  <c r="G21" i="6"/>
  <c r="G19" i="6"/>
  <c r="G17" i="6"/>
  <c r="G16" i="6"/>
  <c r="G14" i="6"/>
  <c r="G31" i="6"/>
  <c r="G29" i="6"/>
  <c r="G28" i="6"/>
  <c r="G27" i="6"/>
  <c r="G8" i="6"/>
  <c r="G25" i="6"/>
  <c r="G22" i="6"/>
  <c r="G20" i="6"/>
  <c r="G6" i="6"/>
  <c r="G35" i="6"/>
  <c r="G34" i="6"/>
  <c r="G33" i="6"/>
  <c r="G32" i="6"/>
  <c r="G13" i="6"/>
  <c r="G11" i="6"/>
  <c r="G10" i="6"/>
  <c r="G9" i="6"/>
  <c r="G26" i="6"/>
  <c r="D8" i="6"/>
  <c r="D22" i="6"/>
  <c r="D17" i="6"/>
  <c r="D21" i="6"/>
  <c r="D20" i="6"/>
  <c r="D19" i="6"/>
  <c r="D16" i="6"/>
  <c r="D34" i="6"/>
  <c r="D27" i="6"/>
  <c r="D25" i="6"/>
  <c r="D15" i="6"/>
  <c r="D14" i="6"/>
  <c r="D11" i="6"/>
  <c r="D32" i="6"/>
  <c r="D31" i="6"/>
  <c r="D9" i="6"/>
  <c r="D28" i="6"/>
  <c r="D23" i="6"/>
  <c r="D6" i="6"/>
  <c r="D35" i="6"/>
  <c r="D13" i="6"/>
  <c r="D33" i="6"/>
  <c r="D10" i="6"/>
  <c r="D29" i="6"/>
  <c r="D26" i="6"/>
  <c r="D7" i="6"/>
  <c r="E15" i="5"/>
  <c r="E14" i="5"/>
  <c r="E29" i="5"/>
  <c r="E8" i="5"/>
  <c r="D46" i="5"/>
  <c r="B46" i="5"/>
  <c r="E11" i="5"/>
  <c r="C11" i="4"/>
  <c r="C9" i="4"/>
  <c r="C14" i="4"/>
  <c r="C13" i="4"/>
  <c r="C5" i="4"/>
  <c r="C12" i="4"/>
  <c r="C7" i="4"/>
  <c r="C27" i="4"/>
  <c r="C6" i="4"/>
  <c r="C17" i="4"/>
  <c r="C30" i="4"/>
  <c r="C22" i="4"/>
  <c r="C21" i="4"/>
  <c r="C20" i="4"/>
  <c r="C32" i="4"/>
  <c r="C18" i="4"/>
  <c r="C4" i="4"/>
  <c r="C16" i="4"/>
  <c r="C29" i="4"/>
  <c r="C25" i="4"/>
  <c r="C24" i="4"/>
  <c r="C23" i="4"/>
  <c r="C33" i="4"/>
  <c r="C19" i="4"/>
  <c r="C31" i="4"/>
  <c r="C8" i="4"/>
  <c r="C15" i="4"/>
  <c r="C20" i="5"/>
  <c r="C43" i="5"/>
  <c r="C29" i="5"/>
  <c r="C14" i="5"/>
  <c r="C17" i="5"/>
  <c r="C11" i="5"/>
  <c r="C22" i="5"/>
  <c r="C12" i="5"/>
  <c r="C36" i="5"/>
  <c r="C25" i="5"/>
  <c r="C44" i="5"/>
  <c r="C30" i="5"/>
  <c r="C8" i="5"/>
  <c r="C18" i="5"/>
  <c r="C34" i="5"/>
  <c r="C35" i="5"/>
  <c r="C23" i="5"/>
  <c r="C39" i="5"/>
  <c r="C40" i="5"/>
  <c r="C41" i="5"/>
  <c r="C42" i="5"/>
  <c r="C32" i="5"/>
  <c r="C16" i="5"/>
  <c r="C37" i="5"/>
  <c r="C38" i="5"/>
  <c r="C26" i="5"/>
  <c r="C15" i="5"/>
  <c r="C9" i="5"/>
  <c r="C33" i="5"/>
  <c r="C10" i="5"/>
  <c r="C21" i="5"/>
  <c r="C7" i="5"/>
  <c r="C24" i="5"/>
  <c r="C27" i="5"/>
  <c r="C28" i="5"/>
  <c r="E13" i="5" l="1"/>
  <c r="E45" i="5" s="1"/>
  <c r="D36" i="6"/>
  <c r="G36" i="6"/>
  <c r="C10" i="4"/>
  <c r="C40" i="4" s="1"/>
  <c r="C13" i="5"/>
  <c r="C45" i="5" s="1"/>
</calcChain>
</file>

<file path=xl/sharedStrings.xml><?xml version="1.0" encoding="utf-8"?>
<sst xmlns="http://schemas.openxmlformats.org/spreadsheetml/2006/main" count="224" uniqueCount="166">
  <si>
    <r>
      <rPr>
        <b/>
        <sz val="11"/>
        <rFont val="Candara"/>
        <family val="2"/>
      </rPr>
      <t>Name/Board Position</t>
    </r>
  </si>
  <si>
    <r>
      <rPr>
        <b/>
        <sz val="11"/>
        <rFont val="Candara"/>
        <family val="2"/>
      </rPr>
      <t>Affiliation/Title</t>
    </r>
  </si>
  <si>
    <r>
      <rPr>
        <b/>
        <sz val="11"/>
        <rFont val="Candara"/>
        <family val="2"/>
      </rPr>
      <t>City/State</t>
    </r>
  </si>
  <si>
    <r>
      <rPr>
        <b/>
        <sz val="11"/>
        <rFont val="Candara"/>
        <family val="2"/>
      </rPr>
      <t>Telephone No.</t>
    </r>
  </si>
  <si>
    <r>
      <rPr>
        <b/>
        <sz val="11"/>
        <rFont val="Candara"/>
        <family val="2"/>
      </rPr>
      <t>Years Served</t>
    </r>
  </si>
  <si>
    <r>
      <rPr>
        <b/>
        <sz val="11"/>
        <rFont val="Candara"/>
        <family val="2"/>
      </rPr>
      <t xml:space="preserve">Current Term
</t>
    </r>
    <r>
      <rPr>
        <b/>
        <sz val="11"/>
        <rFont val="Candara"/>
        <family val="2"/>
      </rPr>
      <t>Expiration Date</t>
    </r>
  </si>
  <si>
    <r>
      <rPr>
        <b/>
        <u/>
        <sz val="14"/>
        <rFont val="Candara"/>
        <family val="2"/>
      </rPr>
      <t>AGENCY COMPENSATION DETAIL</t>
    </r>
  </si>
  <si>
    <r>
      <rPr>
        <b/>
        <sz val="11"/>
        <rFont val="Candara"/>
        <family val="2"/>
      </rPr>
      <t xml:space="preserve">Proposed - Upcoming
</t>
    </r>
    <r>
      <rPr>
        <b/>
        <sz val="11"/>
        <rFont val="Candara"/>
        <family val="2"/>
      </rPr>
      <t>Fiscal Year Ending:</t>
    </r>
  </si>
  <si>
    <r>
      <rPr>
        <b/>
        <sz val="11"/>
        <rFont val="Candara"/>
        <family val="2"/>
      </rPr>
      <t xml:space="preserve">Projected - Current
</t>
    </r>
    <r>
      <rPr>
        <b/>
        <sz val="11"/>
        <rFont val="Candara"/>
        <family val="2"/>
      </rPr>
      <t>Fiscal Year Ending:</t>
    </r>
  </si>
  <si>
    <r>
      <rPr>
        <b/>
        <sz val="11"/>
        <color rgb="FF0000FF"/>
        <rFont val="Candara"/>
        <family val="2"/>
      </rPr>
      <t>Total Compensation</t>
    </r>
  </si>
  <si>
    <r>
      <rPr>
        <b/>
        <sz val="11"/>
        <rFont val="Candara"/>
        <family val="2"/>
      </rPr>
      <t>Position Title</t>
    </r>
  </si>
  <si>
    <r>
      <rPr>
        <b/>
        <sz val="11"/>
        <rFont val="Candara"/>
        <family val="2"/>
      </rPr>
      <t># FTE'S</t>
    </r>
  </si>
  <si>
    <r>
      <rPr>
        <b/>
        <sz val="11"/>
        <rFont val="Candara"/>
        <family val="2"/>
      </rPr>
      <t>Salaries</t>
    </r>
  </si>
  <si>
    <r>
      <rPr>
        <b/>
        <sz val="11"/>
        <rFont val="Candara"/>
        <family val="2"/>
      </rPr>
      <t>Benefits Package*</t>
    </r>
  </si>
  <si>
    <r>
      <rPr>
        <b/>
        <sz val="11"/>
        <rFont val="Candara"/>
        <family val="2"/>
      </rPr>
      <t>"P" or "A"</t>
    </r>
  </si>
  <si>
    <r>
      <rPr>
        <sz val="11"/>
        <rFont val="Candara"/>
        <family val="2"/>
      </rPr>
      <t>Please list benefits included:</t>
    </r>
  </si>
  <si>
    <r>
      <rPr>
        <b/>
        <u/>
        <sz val="14"/>
        <rFont val="Candara"/>
        <family val="2"/>
      </rPr>
      <t>PROFILE OF CLIENTS, CLIENT NUMBERS AND SERVICES</t>
    </r>
  </si>
  <si>
    <r>
      <rPr>
        <b/>
        <sz val="12"/>
        <rFont val="Candara"/>
        <family val="2"/>
      </rPr>
      <t>(Performance Report)</t>
    </r>
  </si>
  <si>
    <r>
      <rPr>
        <b/>
        <sz val="8.5"/>
        <rFont val="Candara"/>
        <family val="2"/>
      </rPr>
      <t>List Services Here</t>
    </r>
  </si>
  <si>
    <r>
      <rPr>
        <b/>
        <sz val="8.5"/>
        <rFont val="Candara"/>
        <family val="2"/>
      </rPr>
      <t>Target Population</t>
    </r>
  </si>
  <si>
    <r>
      <rPr>
        <b/>
        <sz val="8.5"/>
        <rFont val="Candara"/>
        <family val="2"/>
      </rPr>
      <t># of Persons in Target Population</t>
    </r>
  </si>
  <si>
    <r>
      <rPr>
        <b/>
        <sz val="7.5"/>
        <rFont val="Candara"/>
        <family val="2"/>
      </rPr>
      <t>Total Number of Clients Served during most recent completed fiscal year</t>
    </r>
  </si>
  <si>
    <r>
      <rPr>
        <i/>
        <sz val="7.5"/>
        <color rgb="FF963634"/>
        <rFont val="Candara"/>
        <family val="2"/>
      </rPr>
      <t>**SAMPLE SERVICE 1**</t>
    </r>
  </si>
  <si>
    <r>
      <rPr>
        <i/>
        <sz val="7.5"/>
        <color rgb="FF963634"/>
        <rFont val="Candara"/>
        <family val="2"/>
      </rPr>
      <t>homeless adults with no support from family or friends</t>
    </r>
  </si>
  <si>
    <r>
      <rPr>
        <i/>
        <sz val="7.5"/>
        <color rgb="FF963634"/>
        <rFont val="Candara"/>
        <family val="2"/>
      </rPr>
      <t>county-wide</t>
    </r>
  </si>
  <si>
    <r>
      <rPr>
        <i/>
        <sz val="7.5"/>
        <color rgb="FF963634"/>
        <rFont val="Candara"/>
        <family val="2"/>
      </rPr>
      <t>7 days/24 hours</t>
    </r>
  </si>
  <si>
    <r>
      <rPr>
        <i/>
        <sz val="7.5"/>
        <color rgb="FF963634"/>
        <rFont val="Candara"/>
        <family val="2"/>
      </rPr>
      <t>**SAMPLE SERVICE 2**</t>
    </r>
  </si>
  <si>
    <r>
      <rPr>
        <i/>
        <sz val="7.5"/>
        <color rgb="FF963634"/>
        <rFont val="Candara"/>
        <family val="2"/>
      </rPr>
      <t>mentally ill minors and adults</t>
    </r>
  </si>
  <si>
    <r>
      <rPr>
        <i/>
        <sz val="7.5"/>
        <color rgb="FF963634"/>
        <rFont val="Candara"/>
        <family val="2"/>
      </rPr>
      <t>Marathon</t>
    </r>
  </si>
  <si>
    <r>
      <rPr>
        <i/>
        <sz val="7.5"/>
        <color rgb="FF963634"/>
        <rFont val="Candara"/>
        <family val="2"/>
      </rPr>
      <t>8 AM - 5 PM</t>
    </r>
  </si>
  <si>
    <r>
      <rPr>
        <sz val="9"/>
        <rFont val="Candara"/>
        <family val="2"/>
      </rPr>
      <t>Total number of unduplicated clients for the entire agency served  during most recent completed fiscal year</t>
    </r>
  </si>
  <si>
    <r>
      <rPr>
        <sz val="9"/>
        <rFont val="Candara"/>
        <family val="2"/>
      </rPr>
      <t>How many clients served are Monroe County residents:</t>
    </r>
  </si>
  <si>
    <r>
      <rPr>
        <sz val="9"/>
        <rFont val="Candara"/>
        <family val="2"/>
      </rPr>
      <t>Please list or describe achieved measurable outcomes for your target populations:</t>
    </r>
  </si>
  <si>
    <r>
      <rPr>
        <b/>
        <u/>
        <sz val="11"/>
        <rFont val="Candara"/>
        <family val="2"/>
      </rPr>
      <t>Total</t>
    </r>
  </si>
  <si>
    <r>
      <rPr>
        <b/>
        <u/>
        <sz val="11"/>
        <rFont val="Candara"/>
        <family val="2"/>
      </rPr>
      <t>%</t>
    </r>
  </si>
  <si>
    <r>
      <rPr>
        <sz val="11"/>
        <rFont val="Candara"/>
        <family val="2"/>
      </rPr>
      <t>Salaries - Program</t>
    </r>
  </si>
  <si>
    <r>
      <rPr>
        <sz val="11"/>
        <rFont val="Candara"/>
        <family val="2"/>
      </rPr>
      <t>Payroll Taxes - Program</t>
    </r>
  </si>
  <si>
    <r>
      <rPr>
        <sz val="11"/>
        <rFont val="Candara"/>
        <family val="2"/>
      </rPr>
      <t>Employee Benefits - Program</t>
    </r>
  </si>
  <si>
    <r>
      <rPr>
        <sz val="11"/>
        <rFont val="Candara"/>
        <family val="2"/>
      </rPr>
      <t>Salaries - Administrative</t>
    </r>
  </si>
  <si>
    <r>
      <rPr>
        <sz val="11"/>
        <rFont val="Candara"/>
        <family val="2"/>
      </rPr>
      <t>Payroll Taxes - Administrative</t>
    </r>
  </si>
  <si>
    <r>
      <rPr>
        <sz val="11"/>
        <rFont val="Candara"/>
        <family val="2"/>
      </rPr>
      <t>Employee Benefits - Administrative</t>
    </r>
  </si>
  <si>
    <r>
      <rPr>
        <sz val="11"/>
        <rFont val="Candara"/>
        <family val="2"/>
      </rPr>
      <t>Office Supplies</t>
    </r>
  </si>
  <si>
    <r>
      <rPr>
        <sz val="11"/>
        <rFont val="Candara"/>
        <family val="2"/>
      </rPr>
      <t>Professional Fees</t>
    </r>
  </si>
  <si>
    <r>
      <rPr>
        <sz val="11"/>
        <rFont val="Candara"/>
        <family val="2"/>
      </rPr>
      <t>Condo Association Fees</t>
    </r>
  </si>
  <si>
    <r>
      <rPr>
        <sz val="11"/>
        <rFont val="Candara"/>
        <family val="2"/>
      </rPr>
      <t>Repairs &amp; Maintenance</t>
    </r>
  </si>
  <si>
    <r>
      <rPr>
        <sz val="11"/>
        <rFont val="Candara"/>
        <family val="2"/>
      </rPr>
      <t>Travel</t>
    </r>
  </si>
  <si>
    <r>
      <rPr>
        <sz val="11"/>
        <rFont val="Candara"/>
        <family val="2"/>
      </rPr>
      <t>Loan(s)</t>
    </r>
  </si>
  <si>
    <r>
      <rPr>
        <sz val="11"/>
        <rFont val="Candara"/>
        <family val="2"/>
      </rPr>
      <t>Other Expenses (Describe Below)</t>
    </r>
  </si>
  <si>
    <r>
      <rPr>
        <b/>
        <sz val="11"/>
        <rFont val="Candara"/>
        <family val="2"/>
      </rPr>
      <t>Proposed Budget vs. Current Budget:</t>
    </r>
  </si>
  <si>
    <r>
      <rPr>
        <b/>
        <sz val="11"/>
        <rFont val="Candara"/>
        <family val="2"/>
      </rPr>
      <t>Proposed Expenses Budget for the Upcoming Fiscal Year:</t>
    </r>
  </si>
  <si>
    <r>
      <rPr>
        <b/>
        <sz val="11"/>
        <rFont val="Candara"/>
        <family val="2"/>
      </rPr>
      <t xml:space="preserve">Projected Expenses for
</t>
    </r>
    <r>
      <rPr>
        <b/>
        <sz val="11"/>
        <rFont val="Candara"/>
        <family val="2"/>
      </rPr>
      <t>the Current Fiscal Year:</t>
    </r>
  </si>
  <si>
    <r>
      <rPr>
        <b/>
        <sz val="11"/>
        <rFont val="Candara"/>
        <family val="2"/>
      </rPr>
      <t>Budget Period:</t>
    </r>
  </si>
  <si>
    <r>
      <rPr>
        <b/>
        <u/>
        <sz val="11"/>
        <rFont val="Candara"/>
        <family val="2"/>
      </rPr>
      <t>Expeditures</t>
    </r>
  </si>
  <si>
    <r>
      <rPr>
        <sz val="11"/>
        <rFont val="Candara"/>
        <family val="2"/>
      </rPr>
      <t>Subtotal Personnel/Staff</t>
    </r>
  </si>
  <si>
    <r>
      <rPr>
        <sz val="11"/>
        <rFont val="Candara"/>
        <family val="2"/>
      </rPr>
      <t>Independent Contractor:  (Enter Name)</t>
    </r>
  </si>
  <si>
    <r>
      <rPr>
        <sz val="11"/>
        <rFont val="Candara"/>
        <family val="2"/>
      </rPr>
      <t>Utilities &amp; Telephone</t>
    </r>
  </si>
  <si>
    <r>
      <rPr>
        <sz val="11"/>
        <rFont val="Candara"/>
        <family val="2"/>
      </rPr>
      <t>Bank Charges, Interest, and Fees</t>
    </r>
  </si>
  <si>
    <r>
      <rPr>
        <sz val="11"/>
        <rFont val="Candara"/>
        <family val="2"/>
      </rPr>
      <t>Rent Exp. - Currently Utilized Property</t>
    </r>
  </si>
  <si>
    <r>
      <rPr>
        <sz val="11"/>
        <rFont val="Candara"/>
        <family val="2"/>
      </rPr>
      <t>Rent Exp. - Not Currently Utilized Property</t>
    </r>
  </si>
  <si>
    <r>
      <rPr>
        <sz val="11"/>
        <rFont val="Candara"/>
        <family val="2"/>
      </rPr>
      <t>Mortgage Exp. Currently Utilized Property</t>
    </r>
  </si>
  <si>
    <r>
      <rPr>
        <sz val="10"/>
        <rFont val="Candara"/>
        <family val="2"/>
      </rPr>
      <t>Mortgage Exp. - Not Currently Utilzed Property</t>
    </r>
  </si>
  <si>
    <r>
      <rPr>
        <sz val="9"/>
        <rFont val="Candara"/>
        <family val="2"/>
      </rPr>
      <t>Management Fees</t>
    </r>
  </si>
  <si>
    <r>
      <rPr>
        <sz val="9"/>
        <rFont val="Candara"/>
        <family val="2"/>
      </rPr>
      <t>Insurance</t>
    </r>
  </si>
  <si>
    <r>
      <rPr>
        <sz val="9"/>
        <rFont val="Candara"/>
        <family val="2"/>
      </rPr>
      <t>Special Events</t>
    </r>
  </si>
  <si>
    <r>
      <rPr>
        <sz val="9"/>
        <rFont val="Candara"/>
        <family val="2"/>
      </rPr>
      <t>Computer Software &amp; Internet Systems</t>
    </r>
  </si>
  <si>
    <r>
      <rPr>
        <sz val="9"/>
        <rFont val="Candara"/>
        <family val="2"/>
      </rPr>
      <t>Housing Reserves</t>
    </r>
  </si>
  <si>
    <r>
      <rPr>
        <sz val="9"/>
        <rFont val="Candara"/>
        <family val="2"/>
      </rPr>
      <t>Taxes &amp; Licenses</t>
    </r>
  </si>
  <si>
    <r>
      <rPr>
        <sz val="9"/>
        <rFont val="Candara"/>
        <family val="2"/>
      </rPr>
      <t>Core - Direct Client Services</t>
    </r>
  </si>
  <si>
    <r>
      <rPr>
        <sz val="9"/>
        <rFont val="Candara"/>
        <family val="2"/>
      </rPr>
      <t>Dues &amp; Subscriptions</t>
    </r>
  </si>
  <si>
    <r>
      <rPr>
        <b/>
        <sz val="11"/>
        <rFont val="Candara"/>
        <family val="2"/>
      </rPr>
      <t>Total Expenses</t>
    </r>
  </si>
  <si>
    <r>
      <rPr>
        <b/>
        <sz val="11"/>
        <rFont val="Candara"/>
        <family val="2"/>
      </rPr>
      <t>Revenue Over/</t>
    </r>
    <r>
      <rPr>
        <b/>
        <sz val="11"/>
        <color rgb="FFFF0000"/>
        <rFont val="Candara"/>
        <family val="2"/>
      </rPr>
      <t xml:space="preserve">(Under) </t>
    </r>
    <r>
      <rPr>
        <b/>
        <sz val="11"/>
        <rFont val="Candara"/>
        <family val="2"/>
      </rPr>
      <t>Expenses</t>
    </r>
  </si>
  <si>
    <r>
      <rPr>
        <b/>
        <sz val="11"/>
        <rFont val="Candara"/>
        <family val="2"/>
      </rPr>
      <t>Proposed Revenue Budget for Upcoming Fiscal Year Ending:</t>
    </r>
  </si>
  <si>
    <r>
      <rPr>
        <b/>
        <sz val="11"/>
        <rFont val="Candara"/>
        <family val="2"/>
      </rPr>
      <t>Revenue Sources</t>
    </r>
  </si>
  <si>
    <r>
      <rPr>
        <sz val="11"/>
        <rFont val="Candara"/>
        <family val="2"/>
      </rPr>
      <t>Cash</t>
    </r>
  </si>
  <si>
    <r>
      <rPr>
        <sz val="11"/>
        <rFont val="Candara"/>
        <family val="2"/>
      </rPr>
      <t>In-Kind</t>
    </r>
  </si>
  <si>
    <r>
      <rPr>
        <sz val="11"/>
        <rFont val="Candara"/>
        <family val="2"/>
      </rPr>
      <t>%</t>
    </r>
  </si>
  <si>
    <r>
      <rPr>
        <b/>
        <sz val="12"/>
        <rFont val="Candara"/>
        <family val="2"/>
      </rPr>
      <t>LOCAL GOVERNMENT:</t>
    </r>
  </si>
  <si>
    <r>
      <rPr>
        <b/>
        <sz val="12"/>
        <rFont val="Candara"/>
        <family val="2"/>
      </rPr>
      <t>STATE:</t>
    </r>
  </si>
  <si>
    <r>
      <rPr>
        <b/>
        <sz val="12"/>
        <rFont val="Candara"/>
        <family val="2"/>
      </rPr>
      <t>FEDERAL:</t>
    </r>
  </si>
  <si>
    <r>
      <rPr>
        <b/>
        <sz val="12"/>
        <rFont val="Candara"/>
        <family val="2"/>
      </rPr>
      <t>FOUNDATION:</t>
    </r>
  </si>
  <si>
    <r>
      <rPr>
        <b/>
        <sz val="12"/>
        <rFont val="Candara"/>
        <family val="2"/>
      </rPr>
      <t>ALL OTHER SOURCES:</t>
    </r>
  </si>
  <si>
    <r>
      <rPr>
        <b/>
        <sz val="11"/>
        <rFont val="Candara"/>
        <family val="2"/>
      </rPr>
      <t>Total Revenue</t>
    </r>
  </si>
  <si>
    <r>
      <rPr>
        <sz val="8"/>
        <rFont val="Candara"/>
        <family val="2"/>
      </rPr>
      <t xml:space="preserve">
</t>
    </r>
    <r>
      <rPr>
        <b/>
        <u/>
        <sz val="14"/>
        <rFont val="Candara"/>
        <family val="2"/>
      </rPr>
      <t xml:space="preserve">BOARD INFORMATION
</t>
    </r>
  </si>
  <si>
    <t>AGENCY EXPENSES</t>
  </si>
  <si>
    <t>Complete this worksheet for the entire agency</t>
  </si>
  <si>
    <t>Note:  Dates correspond with your fiscal year</t>
  </si>
  <si>
    <r>
      <rPr>
        <sz val="11"/>
        <rFont val="Candara"/>
        <family val="2"/>
      </rPr>
      <t>Telephone</t>
    </r>
    <r>
      <rPr>
        <sz val="11"/>
        <rFont val="Candara"/>
        <family val="2"/>
      </rPr>
      <t>/Internet</t>
    </r>
  </si>
  <si>
    <t>Other Professional Services</t>
  </si>
  <si>
    <t>Proposed Grant Budget</t>
  </si>
  <si>
    <t>Proposed County Funded Expense Budget for Upcoming Fiscal Year Ending:
12/31/2025</t>
  </si>
  <si>
    <t>Bank Charges</t>
  </si>
  <si>
    <r>
      <rPr>
        <b/>
        <u/>
        <sz val="11"/>
        <rFont val="Candara"/>
        <family val="2"/>
      </rPr>
      <t xml:space="preserve">COUNTY HSAB FUNDING BUDGET
</t>
    </r>
    <r>
      <rPr>
        <sz val="11"/>
        <rFont val="Candara"/>
        <family val="2"/>
      </rPr>
      <t xml:space="preserve">Show the proposed budget detail for the County HSAB funds requested. Total Expenses must equal Amount Requested on page 1. </t>
    </r>
    <r>
      <rPr>
        <b/>
        <u/>
        <sz val="11"/>
        <rFont val="Candara"/>
        <family val="2"/>
      </rPr>
      <t>Please note:</t>
    </r>
    <r>
      <rPr>
        <sz val="11"/>
        <rFont val="Candara"/>
        <family val="2"/>
      </rPr>
      <t xml:space="preserve"> HSAB Funding shall not be used to purchase capital assets.</t>
    </r>
  </si>
  <si>
    <t>"X"</t>
  </si>
  <si>
    <r>
      <rPr>
        <sz val="12"/>
        <rFont val="Candara"/>
        <family val="2"/>
      </rPr>
      <t xml:space="preserve">Include each position in the entire agency
Put an "X" next to each position directly related to program for which funding is requested.
A 40-hour/week employee would be 1.00 FTE; a 20-hour/week employee would be .5 FTE, etc. Indicate whether the position is programmatic or administrative, with a "P" or "A" next to that position.
</t>
    </r>
    <r>
      <rPr>
        <u/>
        <sz val="12"/>
        <rFont val="Candara"/>
        <family val="2"/>
      </rPr>
      <t>Note:</t>
    </r>
    <r>
      <rPr>
        <sz val="12"/>
        <rFont val="Candara"/>
        <family val="2"/>
      </rPr>
      <t xml:space="preserve">  Dates correspond with your fiscal year</t>
    </r>
  </si>
  <si>
    <r>
      <t xml:space="preserve">Current # of Clients ("snapshot") as of </t>
    </r>
    <r>
      <rPr>
        <b/>
        <u/>
        <sz val="7.5"/>
        <rFont val="Candara"/>
        <family val="2"/>
      </rPr>
      <t>00/00/000</t>
    </r>
  </si>
  <si>
    <r>
      <rPr>
        <b/>
        <sz val="8.5"/>
        <rFont val="Candara"/>
        <family val="2"/>
      </rPr>
      <t>Area</t>
    </r>
    <r>
      <rPr>
        <b/>
        <sz val="8.5"/>
        <rFont val="Candara"/>
        <family val="2"/>
      </rPr>
      <t>s Served</t>
    </r>
  </si>
  <si>
    <r>
      <rPr>
        <b/>
        <sz val="8.5"/>
        <rFont val="Candara"/>
        <family val="2"/>
      </rPr>
      <t>Days/Hours</t>
    </r>
    <r>
      <rPr>
        <b/>
        <sz val="8.5"/>
        <rFont val="Candara"/>
        <family val="2"/>
      </rPr>
      <t xml:space="preserve"> of Operation</t>
    </r>
  </si>
  <si>
    <t>Projected Revenue for Current Fiscal Year Ending:</t>
  </si>
  <si>
    <r>
      <rPr>
        <b/>
        <u/>
        <sz val="14"/>
        <rFont val="Candara"/>
        <family val="2"/>
      </rPr>
      <t xml:space="preserve">AGENCY REVENUE
</t>
    </r>
    <r>
      <rPr>
        <sz val="12"/>
        <rFont val="Candara"/>
        <family val="2"/>
      </rPr>
      <t xml:space="preserve">Complete this worksheet for the entire agency. In-Kind will not be included in percentages
</t>
    </r>
    <r>
      <rPr>
        <u/>
        <sz val="11"/>
        <rFont val="Candara"/>
        <family val="2"/>
      </rPr>
      <t>Note</t>
    </r>
    <r>
      <rPr>
        <sz val="11"/>
        <rFont val="Candara"/>
        <family val="2"/>
      </rPr>
      <t xml:space="preserve">:  Dates correspond with your fiscal year.
</t>
    </r>
  </si>
  <si>
    <r>
      <rPr>
        <b/>
        <sz val="11"/>
        <rFont val="Candara"/>
        <family val="2"/>
      </rPr>
      <t>Beginning:   010/01/2025</t>
    </r>
    <r>
      <rPr>
        <vertAlign val="superscript"/>
        <sz val="8"/>
        <rFont val="Candara"/>
        <family val="2"/>
      </rPr>
      <t xml:space="preserve">    </t>
    </r>
    <r>
      <rPr>
        <b/>
        <sz val="11"/>
        <rFont val="Candara"/>
        <family val="2"/>
      </rPr>
      <t>&amp;
Ending:          9/30/2026</t>
    </r>
  </si>
  <si>
    <r>
      <rPr>
        <b/>
        <sz val="11"/>
        <rFont val="Candara"/>
        <family val="2"/>
      </rPr>
      <t>Beginning:  10/01/2024</t>
    </r>
    <r>
      <rPr>
        <vertAlign val="superscript"/>
        <sz val="8"/>
        <rFont val="Candara"/>
        <family val="2"/>
      </rPr>
      <t xml:space="preserve">      </t>
    </r>
    <r>
      <rPr>
        <b/>
        <sz val="11"/>
        <rFont val="Candara"/>
        <family val="2"/>
      </rPr>
      <t>&amp;
Ending:        9/30/2025</t>
    </r>
  </si>
  <si>
    <t>Roberto Alonso, Chair</t>
  </si>
  <si>
    <t>Borland &amp; Assoc, Owner</t>
  </si>
  <si>
    <t>Key Largo, FL</t>
  </si>
  <si>
    <t>Bonnie Sorensen, Vice Chair</t>
  </si>
  <si>
    <t>Retired</t>
  </si>
  <si>
    <t>Mel Montagne, Treasurer</t>
  </si>
  <si>
    <t>IOA, VP Sales</t>
  </si>
  <si>
    <t>Tavener, FL</t>
  </si>
  <si>
    <t>Kate DeLoach, Secretary</t>
  </si>
  <si>
    <t>Terry Abel</t>
  </si>
  <si>
    <t>The Southern Group, 
Govt Relations Specialist</t>
  </si>
  <si>
    <t>Village of Islamorada, 
Fire Chief</t>
  </si>
  <si>
    <t>Islamorada, FL</t>
  </si>
  <si>
    <t>Lori Bailey</t>
  </si>
  <si>
    <t>First State Bank, SVP</t>
  </si>
  <si>
    <t>Beth Kaminstein</t>
  </si>
  <si>
    <t>Artist</t>
  </si>
  <si>
    <t>Rosie Sanchez</t>
  </si>
  <si>
    <t>Mariners/Fishermen's Hosptials
Dir of ICU &amp; Oncology</t>
  </si>
  <si>
    <t>Mary Woods, MD</t>
  </si>
  <si>
    <t>Mariners/Fishermen's Hosptials
Hospitalist</t>
  </si>
  <si>
    <t>305-491-4656</t>
  </si>
  <si>
    <t>305-797-9683</t>
  </si>
  <si>
    <t>305-537-2781</t>
  </si>
  <si>
    <t>305-240-4086</t>
  </si>
  <si>
    <t>305-360-1917</t>
  </si>
  <si>
    <t>305-809-5510</t>
  </si>
  <si>
    <t>305-393-4013</t>
  </si>
  <si>
    <t>305-939-0758</t>
  </si>
  <si>
    <t>305-304-7742</t>
  </si>
  <si>
    <t>Executive Director</t>
  </si>
  <si>
    <t>Medical Director</t>
  </si>
  <si>
    <t>Nurse practitioner</t>
  </si>
  <si>
    <t>Office and Development Manager</t>
  </si>
  <si>
    <t>Patient Care Coordinators</t>
  </si>
  <si>
    <t>Engagement Manager</t>
  </si>
  <si>
    <t>P</t>
  </si>
  <si>
    <t>P&amp;A</t>
  </si>
  <si>
    <t xml:space="preserve">Full time staff are eligible for: 90% health insurance premiums, 100% vision and dental insurance, 3% 401k match,.  Medical providers are provided up to $1,000 for reimbursement of required license renewals and CEUs.  </t>
  </si>
  <si>
    <t>BHSF</t>
  </si>
  <si>
    <t>HFSF</t>
  </si>
  <si>
    <t>HSAB</t>
  </si>
  <si>
    <t>Islamorada</t>
  </si>
  <si>
    <t>SAFF</t>
  </si>
  <si>
    <t>State of FL / FAFCC</t>
  </si>
  <si>
    <t>none</t>
  </si>
  <si>
    <t>ORCF</t>
  </si>
  <si>
    <t>Misc private foundations</t>
  </si>
  <si>
    <t xml:space="preserve">CFFK </t>
  </si>
  <si>
    <t>Events and Ind donors</t>
  </si>
  <si>
    <t>interest</t>
  </si>
  <si>
    <t>donated medications</t>
  </si>
  <si>
    <t>donated medical services</t>
  </si>
  <si>
    <t>Community and patient outreach</t>
  </si>
  <si>
    <t>Prof training, conferences, recognition</t>
  </si>
  <si>
    <t>Medical &amp; Pharmacy supplies and equipment</t>
  </si>
  <si>
    <t>Independent Contractor:  (Pamela Molinaro, LMHC)</t>
  </si>
  <si>
    <t>Comprehensive Healthcare</t>
  </si>
  <si>
    <t>Uninsured adult and child Florida Keys residents living below 300% FPL</t>
  </si>
  <si>
    <t>Key Largo to Key West</t>
  </si>
  <si>
    <t>Mon-Fri 8:30-4:30</t>
  </si>
  <si>
    <r>
      <rPr>
        <sz val="9"/>
        <rFont val="Candara"/>
        <family val="2"/>
      </rPr>
      <t>Current number of unduplicated clients for the entire agency ("snapshot") as of   3</t>
    </r>
    <r>
      <rPr>
        <vertAlign val="superscript"/>
        <sz val="12"/>
        <rFont val="Candara"/>
        <family val="2"/>
      </rPr>
      <t xml:space="preserve">   </t>
    </r>
    <r>
      <rPr>
        <sz val="9"/>
        <rFont val="Candara"/>
        <family val="2"/>
      </rPr>
      <t>/   12</t>
    </r>
    <r>
      <rPr>
        <vertAlign val="superscript"/>
        <sz val="12"/>
        <rFont val="Candara"/>
        <family val="2"/>
      </rPr>
      <t xml:space="preserve">   </t>
    </r>
    <r>
      <rPr>
        <sz val="9"/>
        <rFont val="Candara"/>
        <family val="2"/>
      </rPr>
      <t>/  2025</t>
    </r>
  </si>
  <si>
    <t>est'd 6000-7000</t>
  </si>
  <si>
    <t>X</t>
  </si>
  <si>
    <t xml:space="preserve">Over the last 21 years, Good Health Clinic has:  provided over 41,023 clinic visits for free to uninsured patients who couldn't afford health care access / facilitated, at a minimum, over ~$88 million dollars in donated medical services through volunteer medical providers / distributed over $16million in needed medications.   Last year alone, GHC provided: 2531 free medical visits in our clinics including over 150 counselling sessions, nearly 300 preventative care visits.   Coordinated 561 donated medical specialist services including 76 surgeries and full treatment for 26 patients with cancer diagnoses.  Seperately we facilitated needed dental care for 43 patients.  Our patients also recieved over 4000 prescriptions constituting $1.8M in free medications.
Generally, we track the # patients serviced and # of visits provided in clinic, # of donated specialist services we coordinate, and value of medications we distribute as measurable outcomes.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</si>
</sst>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numFmt numFmtId="165" formatCode="0.0"/>
    <numFmt numFmtId="166" formatCode="\$\ #,##0"/>
    <numFmt numFmtId="167" formatCode="\$\ #,##0.00"/>
    <numFmt numFmtId="168" formatCode="\$\ 0.00"/>
    <numFmt numFmtId="169" formatCode="\$\ 0"/>
    <numFmt numFmtId="170" formatCode="&quot;$&quot;#,##0.00"/>
  </numFmts>
  <fonts count="44" x14ac:knownFonts="1">
    <font>
      <sz val="10"/>
      <color rgb="FF000000"/>
      <name val="Times New Roman"/>
      <charset val="204"/>
    </font>
    <font>
      <b/>
      <sz val="11"/>
      <name val="Candara"/>
      <family val="2"/>
    </font>
    <font>
      <sz val="8"/>
      <name val="Candara"/>
      <family val="2"/>
    </font>
    <font>
      <sz val="8"/>
      <color rgb="FF000000"/>
      <name val="Candara"/>
      <family val="2"/>
    </font>
    <font>
      <b/>
      <sz val="18"/>
      <color rgb="FF000000"/>
      <name val="Candara"/>
      <family val="2"/>
    </font>
    <font>
      <b/>
      <sz val="14"/>
      <name val="Candara"/>
      <family val="2"/>
    </font>
    <font>
      <sz val="7.5"/>
      <name val="Candara"/>
      <family val="2"/>
    </font>
    <font>
      <sz val="7.5"/>
      <color rgb="FF000000"/>
      <name val="Candara"/>
      <family val="2"/>
    </font>
    <font>
      <sz val="7.5"/>
      <name val="MS Gothic"/>
      <family val="3"/>
    </font>
    <font>
      <sz val="11"/>
      <name val="Candara"/>
      <family val="2"/>
    </font>
    <font>
      <sz val="10"/>
      <name val="Candara"/>
      <family val="2"/>
    </font>
    <font>
      <b/>
      <sz val="12"/>
      <name val="Candara"/>
      <family val="2"/>
    </font>
    <font>
      <b/>
      <sz val="8.5"/>
      <name val="Candara"/>
      <family val="2"/>
    </font>
    <font>
      <b/>
      <sz val="7.5"/>
      <name val="Candara"/>
      <family val="2"/>
    </font>
    <font>
      <sz val="11"/>
      <color rgb="FF000000"/>
      <name val="Candara"/>
      <family val="2"/>
    </font>
    <font>
      <i/>
      <sz val="7.5"/>
      <name val="Candara"/>
      <family val="2"/>
    </font>
    <font>
      <i/>
      <sz val="7.5"/>
      <color rgb="FF963634"/>
      <name val="Candara"/>
      <family val="2"/>
    </font>
    <font>
      <sz val="7"/>
      <name val="Candara"/>
      <family val="2"/>
    </font>
    <font>
      <sz val="7"/>
      <color rgb="FF000000"/>
      <name val="Candara"/>
      <family val="2"/>
    </font>
    <font>
      <sz val="9"/>
      <name val="Candara"/>
      <family val="2"/>
    </font>
    <font>
      <sz val="12"/>
      <color rgb="FF000000"/>
      <name val="Candara"/>
      <family val="2"/>
    </font>
    <font>
      <sz val="9"/>
      <color rgb="FF000000"/>
      <name val="Candara"/>
      <family val="2"/>
    </font>
    <font>
      <b/>
      <sz val="7.5"/>
      <color rgb="FF000000"/>
      <name val="Candara"/>
      <family val="2"/>
    </font>
    <font>
      <b/>
      <sz val="9"/>
      <color rgb="FF000000"/>
      <name val="Candara"/>
      <family val="2"/>
    </font>
    <font>
      <sz val="12"/>
      <name val="Candara"/>
      <family val="2"/>
    </font>
    <font>
      <b/>
      <u/>
      <sz val="14"/>
      <name val="Candara"/>
      <family val="2"/>
    </font>
    <font>
      <sz val="12"/>
      <name val="Candara"/>
      <family val="2"/>
    </font>
    <font>
      <b/>
      <sz val="11"/>
      <name val="Candara"/>
      <family val="2"/>
    </font>
    <font>
      <u/>
      <sz val="12"/>
      <name val="Candara"/>
      <family val="2"/>
    </font>
    <font>
      <u/>
      <sz val="10"/>
      <name val="Candara"/>
      <family val="2"/>
    </font>
    <font>
      <b/>
      <sz val="11"/>
      <color rgb="FF0000FF"/>
      <name val="Candara"/>
      <family val="2"/>
    </font>
    <font>
      <sz val="11"/>
      <name val="Candara"/>
      <family val="2"/>
    </font>
    <font>
      <sz val="10"/>
      <name val="Candara"/>
      <family val="2"/>
    </font>
    <font>
      <b/>
      <sz val="8.5"/>
      <name val="Candara"/>
      <family val="2"/>
    </font>
    <font>
      <b/>
      <sz val="7.5"/>
      <name val="Candara"/>
      <family val="2"/>
    </font>
    <font>
      <vertAlign val="superscript"/>
      <sz val="12"/>
      <name val="Candara"/>
      <family val="2"/>
    </font>
    <font>
      <b/>
      <u/>
      <sz val="11"/>
      <name val="Candara"/>
      <family val="2"/>
    </font>
    <font>
      <u/>
      <sz val="11"/>
      <name val="Candara"/>
      <family val="2"/>
    </font>
    <font>
      <vertAlign val="superscript"/>
      <sz val="8"/>
      <name val="Candara"/>
      <family val="2"/>
    </font>
    <font>
      <b/>
      <sz val="11"/>
      <color rgb="FFFF0000"/>
      <name val="Candara"/>
      <family val="2"/>
    </font>
    <font>
      <u/>
      <vertAlign val="superscript"/>
      <sz val="12"/>
      <name val="Candara"/>
      <family val="2"/>
    </font>
    <font>
      <sz val="10"/>
      <color rgb="FF000000"/>
      <name val="Times New Roman"/>
      <family val="1"/>
    </font>
    <font>
      <b/>
      <u/>
      <sz val="7.5"/>
      <name val="Candara"/>
      <family val="2"/>
    </font>
    <font>
      <sz val="9"/>
      <color rgb="FF000000"/>
      <name val="Times New Roman"/>
      <family val="1"/>
    </font>
  </fonts>
  <fills count="9">
    <fill>
      <patternFill patternType="none"/>
    </fill>
    <fill>
      <patternFill patternType="gray125"/>
    </fill>
    <fill>
      <patternFill patternType="solid">
        <fgColor rgb="FFC1C1C1"/>
      </patternFill>
    </fill>
    <fill>
      <patternFill patternType="solid">
        <fgColor rgb="FFC0C0C0"/>
      </patternFill>
    </fill>
    <fill>
      <patternFill patternType="solid">
        <fgColor rgb="FFDADADA"/>
      </patternFill>
    </fill>
    <fill>
      <patternFill patternType="solid">
        <fgColor rgb="FFF2F2F2"/>
      </patternFill>
    </fill>
    <fill>
      <patternFill patternType="solid">
        <fgColor rgb="FFD0CECE"/>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top/>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s>
  <cellStyleXfs count="1">
    <xf numFmtId="0" fontId="0" fillId="0" borderId="0"/>
  </cellStyleXfs>
  <cellXfs count="180">
    <xf numFmtId="0" fontId="0" fillId="0" borderId="0" xfId="0" applyAlignment="1">
      <alignment horizontal="left" vertical="top"/>
    </xf>
    <xf numFmtId="0" fontId="0" fillId="0" borderId="0" xfId="0" applyAlignment="1">
      <alignment horizontal="left" wrapText="1"/>
    </xf>
    <xf numFmtId="0" fontId="1" fillId="2" borderId="2" xfId="0" applyFont="1" applyFill="1" applyBorder="1" applyAlignment="1">
      <alignment horizontal="center" vertical="center" wrapText="1"/>
    </xf>
    <xf numFmtId="0" fontId="2" fillId="0" borderId="0" xfId="0" applyFont="1" applyAlignment="1">
      <alignment horizontal="left" vertical="top" wrapText="1" indent="8"/>
    </xf>
    <xf numFmtId="1" fontId="16" fillId="5" borderId="1" xfId="0" applyNumberFormat="1" applyFont="1" applyFill="1" applyBorder="1" applyAlignment="1">
      <alignment horizontal="center" vertical="top" shrinkToFit="1"/>
    </xf>
    <xf numFmtId="1" fontId="4" fillId="0" borderId="0" xfId="0" applyNumberFormat="1" applyFont="1" applyAlignment="1">
      <alignment horizontal="left" shrinkToFit="1"/>
    </xf>
    <xf numFmtId="0" fontId="32" fillId="0" borderId="0" xfId="0" applyFont="1" applyAlignment="1">
      <alignment vertical="top" wrapText="1"/>
    </xf>
    <xf numFmtId="0" fontId="0" fillId="0" borderId="0" xfId="0" applyAlignment="1">
      <alignment vertical="top" wrapText="1"/>
    </xf>
    <xf numFmtId="0" fontId="1" fillId="2" borderId="2" xfId="0" applyFont="1" applyFill="1" applyBorder="1" applyAlignment="1">
      <alignment horizontal="center" vertical="center"/>
    </xf>
    <xf numFmtId="0" fontId="0" fillId="2" borderId="8" xfId="0" applyFill="1" applyBorder="1" applyAlignment="1">
      <alignment horizontal="center" vertical="center" wrapText="1"/>
    </xf>
    <xf numFmtId="0" fontId="1" fillId="6" borderId="10" xfId="0" applyFont="1" applyFill="1" applyBorder="1" applyAlignment="1">
      <alignment vertical="top" wrapText="1"/>
    </xf>
    <xf numFmtId="0" fontId="19" fillId="0" borderId="10" xfId="0" applyFont="1" applyBorder="1" applyAlignment="1">
      <alignment vertical="top" wrapText="1"/>
    </xf>
    <xf numFmtId="0" fontId="10" fillId="0" borderId="10" xfId="0" applyFont="1" applyBorder="1" applyAlignment="1">
      <alignment vertical="top" wrapText="1"/>
    </xf>
    <xf numFmtId="0" fontId="9" fillId="6" borderId="10" xfId="0" applyFont="1" applyFill="1" applyBorder="1" applyAlignment="1">
      <alignment vertical="top" wrapText="1"/>
    </xf>
    <xf numFmtId="0" fontId="9" fillId="0" borderId="10" xfId="0" applyFont="1" applyBorder="1" applyAlignment="1">
      <alignment vertical="top" wrapText="1"/>
    </xf>
    <xf numFmtId="0" fontId="1" fillId="4" borderId="10" xfId="0" applyFont="1" applyFill="1" applyBorder="1" applyAlignment="1">
      <alignment vertical="top" wrapText="1"/>
    </xf>
    <xf numFmtId="0" fontId="0" fillId="6" borderId="10" xfId="0" applyFill="1" applyBorder="1" applyAlignment="1">
      <alignment wrapText="1"/>
    </xf>
    <xf numFmtId="167" fontId="22" fillId="6" borderId="10" xfId="0" applyNumberFormat="1" applyFont="1" applyFill="1" applyBorder="1" applyAlignment="1">
      <alignment vertical="top" shrinkToFit="1"/>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top"/>
    </xf>
    <xf numFmtId="0" fontId="0" fillId="0" borderId="19" xfId="0" applyBorder="1" applyAlignment="1">
      <alignment horizontal="left" vertical="top"/>
    </xf>
    <xf numFmtId="0" fontId="31" fillId="0" borderId="10" xfId="0" applyFont="1" applyBorder="1" applyAlignment="1">
      <alignment vertical="top" wrapText="1"/>
    </xf>
    <xf numFmtId="0" fontId="1" fillId="4" borderId="5"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9" fillId="0" borderId="0" xfId="0" applyFont="1" applyAlignment="1">
      <alignment vertical="top" wrapText="1"/>
    </xf>
    <xf numFmtId="0" fontId="0" fillId="0" borderId="0" xfId="0" applyAlignment="1">
      <alignment vertical="center" wrapText="1"/>
    </xf>
    <xf numFmtId="1" fontId="4" fillId="0" borderId="0" xfId="0" applyNumberFormat="1" applyFont="1" applyAlignment="1">
      <alignment vertical="top" shrinkToFit="1"/>
    </xf>
    <xf numFmtId="0" fontId="0" fillId="2" borderId="10" xfId="0" applyFill="1" applyBorder="1" applyAlignment="1">
      <alignment wrapText="1"/>
    </xf>
    <xf numFmtId="0" fontId="0" fillId="3" borderId="10" xfId="0" applyFill="1" applyBorder="1" applyAlignment="1">
      <alignment wrapText="1"/>
    </xf>
    <xf numFmtId="0" fontId="1" fillId="2" borderId="10" xfId="0" applyFont="1" applyFill="1" applyBorder="1" applyAlignment="1">
      <alignment vertical="top" wrapText="1"/>
    </xf>
    <xf numFmtId="0" fontId="0" fillId="0" borderId="19" xfId="0" applyBorder="1" applyAlignment="1">
      <alignment vertical="center" wrapText="1"/>
    </xf>
    <xf numFmtId="0" fontId="0" fillId="0" borderId="19" xfId="0" applyBorder="1" applyAlignment="1">
      <alignment wrapText="1"/>
    </xf>
    <xf numFmtId="0" fontId="0" fillId="0" borderId="19" xfId="0" applyBorder="1" applyAlignment="1">
      <alignment vertical="top" wrapText="1"/>
    </xf>
    <xf numFmtId="0" fontId="9" fillId="0" borderId="19" xfId="0" applyFont="1" applyBorder="1" applyAlignment="1">
      <alignment vertical="top" wrapText="1"/>
    </xf>
    <xf numFmtId="1" fontId="4" fillId="0" borderId="19" xfId="0" applyNumberFormat="1" applyFont="1" applyBorder="1" applyAlignment="1">
      <alignment vertical="top" shrinkToFit="1"/>
    </xf>
    <xf numFmtId="0" fontId="15" fillId="5" borderId="10" xfId="0" applyFont="1" applyFill="1" applyBorder="1" applyAlignment="1">
      <alignment vertical="top" wrapText="1"/>
    </xf>
    <xf numFmtId="3" fontId="16" fillId="5" borderId="10" xfId="0" applyNumberFormat="1" applyFont="1" applyFill="1" applyBorder="1" applyAlignment="1">
      <alignment vertical="top" shrinkToFit="1"/>
    </xf>
    <xf numFmtId="1" fontId="16" fillId="5" borderId="10" xfId="0" applyNumberFormat="1" applyFont="1" applyFill="1" applyBorder="1" applyAlignment="1">
      <alignment vertical="top" shrinkToFit="1"/>
    </xf>
    <xf numFmtId="0" fontId="12" fillId="4" borderId="8" xfId="0" applyFont="1" applyFill="1" applyBorder="1" applyAlignment="1">
      <alignment vertical="center" wrapText="1"/>
    </xf>
    <xf numFmtId="0" fontId="12" fillId="4" borderId="2" xfId="0" applyFont="1" applyFill="1" applyBorder="1" applyAlignment="1">
      <alignment vertical="center" wrapText="1"/>
    </xf>
    <xf numFmtId="0" fontId="34" fillId="4" borderId="8" xfId="0" applyFont="1" applyFill="1" applyBorder="1" applyAlignment="1">
      <alignment horizontal="center" vertical="center" wrapText="1"/>
    </xf>
    <xf numFmtId="0" fontId="33" fillId="4" borderId="2" xfId="0" applyFont="1" applyFill="1" applyBorder="1" applyAlignment="1">
      <alignment vertical="center" wrapText="1"/>
    </xf>
    <xf numFmtId="0" fontId="13" fillId="4" borderId="2" xfId="0" applyFont="1" applyFill="1" applyBorder="1" applyAlignment="1">
      <alignment horizontal="center" vertical="center" wrapText="1"/>
    </xf>
    <xf numFmtId="0" fontId="0" fillId="0" borderId="23" xfId="0" applyBorder="1" applyAlignment="1">
      <alignment horizontal="left" vertical="center" wrapText="1"/>
    </xf>
    <xf numFmtId="0" fontId="0" fillId="0" borderId="15" xfId="0" applyBorder="1" applyAlignment="1">
      <alignment horizontal="left" vertical="top" wrapText="1"/>
    </xf>
    <xf numFmtId="0" fontId="0" fillId="0" borderId="15" xfId="0" applyBorder="1" applyAlignment="1">
      <alignment horizontal="left" vertical="center" wrapText="1"/>
    </xf>
    <xf numFmtId="0" fontId="11" fillId="2" borderId="10" xfId="0" applyFont="1" applyFill="1" applyBorder="1" applyAlignment="1">
      <alignment vertical="top" wrapText="1"/>
    </xf>
    <xf numFmtId="0" fontId="1" fillId="0" borderId="10" xfId="0" applyFont="1" applyBorder="1" applyAlignment="1">
      <alignment vertical="top" wrapText="1"/>
    </xf>
    <xf numFmtId="0" fontId="0" fillId="2" borderId="2" xfId="0" applyFill="1" applyBorder="1" applyAlignment="1">
      <alignment vertical="center" wrapText="1"/>
    </xf>
    <xf numFmtId="0" fontId="9" fillId="0" borderId="10" xfId="0" applyFont="1" applyBorder="1" applyAlignment="1">
      <alignment horizontal="center" vertical="center" wrapText="1"/>
    </xf>
    <xf numFmtId="0" fontId="1" fillId="4" borderId="29" xfId="0" applyFont="1" applyFill="1" applyBorder="1" applyAlignment="1">
      <alignment vertical="top" wrapText="1"/>
    </xf>
    <xf numFmtId="0" fontId="1" fillId="4" borderId="28" xfId="0" applyFont="1" applyFill="1" applyBorder="1" applyAlignment="1">
      <alignment vertical="top" wrapText="1"/>
    </xf>
    <xf numFmtId="0" fontId="1" fillId="4" borderId="30" xfId="0" applyFont="1" applyFill="1" applyBorder="1" applyAlignment="1">
      <alignment vertical="top" wrapText="1"/>
    </xf>
    <xf numFmtId="1" fontId="3" fillId="2" borderId="11" xfId="0" applyNumberFormat="1" applyFont="1" applyFill="1" applyBorder="1" applyAlignment="1" applyProtection="1">
      <alignment horizontal="center" vertical="top" shrinkToFit="1"/>
      <protection hidden="1"/>
    </xf>
    <xf numFmtId="2" fontId="3" fillId="2" borderId="11" xfId="0" applyNumberFormat="1" applyFont="1" applyFill="1" applyBorder="1" applyAlignment="1" applyProtection="1">
      <alignment vertical="top" shrinkToFit="1"/>
      <protection hidden="1"/>
    </xf>
    <xf numFmtId="0" fontId="6" fillId="0" borderId="10" xfId="0" applyFont="1" applyBorder="1" applyAlignment="1" applyProtection="1">
      <alignment horizontal="left" vertical="center" wrapText="1"/>
      <protection locked="0"/>
    </xf>
    <xf numFmtId="0" fontId="41" fillId="0" borderId="1" xfId="0" applyFont="1" applyBorder="1" applyAlignment="1" applyProtection="1">
      <alignment horizontal="center" vertical="center" wrapText="1"/>
      <protection locked="0"/>
    </xf>
    <xf numFmtId="165" fontId="7" fillId="0" borderId="10" xfId="0" applyNumberFormat="1" applyFont="1" applyBorder="1" applyAlignment="1" applyProtection="1">
      <alignment horizontal="center" vertical="center" shrinkToFit="1"/>
      <protection locked="0"/>
    </xf>
    <xf numFmtId="166" fontId="3" fillId="0" borderId="10" xfId="0" applyNumberFormat="1"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10" xfId="0" applyBorder="1" applyAlignment="1" applyProtection="1">
      <alignment horizontal="center" vertical="center" wrapText="1"/>
      <protection locked="0"/>
    </xf>
    <xf numFmtId="0" fontId="0" fillId="2" borderId="2" xfId="0" applyFill="1" applyBorder="1" applyAlignment="1">
      <alignment vertical="top" wrapText="1"/>
    </xf>
    <xf numFmtId="0" fontId="0" fillId="2" borderId="8" xfId="0" applyFill="1" applyBorder="1" applyAlignment="1">
      <alignment vertical="top" wrapText="1"/>
    </xf>
    <xf numFmtId="0" fontId="0" fillId="3" borderId="10" xfId="0" applyFill="1" applyBorder="1" applyAlignment="1">
      <alignment vertical="center" wrapText="1"/>
    </xf>
    <xf numFmtId="0" fontId="0" fillId="2" borderId="5"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center" wrapText="1"/>
    </xf>
    <xf numFmtId="0" fontId="0" fillId="2" borderId="1" xfId="0" applyFill="1" applyBorder="1" applyAlignment="1">
      <alignment horizontal="left" vertical="center" wrapText="1"/>
    </xf>
    <xf numFmtId="0" fontId="1" fillId="2" borderId="10"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0" xfId="0" applyFont="1" applyFill="1" applyBorder="1" applyAlignment="1">
      <alignment horizontal="center" wrapText="1"/>
    </xf>
    <xf numFmtId="0" fontId="1" fillId="3" borderId="10" xfId="0" applyFont="1" applyFill="1" applyBorder="1" applyAlignment="1">
      <alignment horizontal="center" wrapText="1"/>
    </xf>
    <xf numFmtId="0" fontId="2" fillId="0" borderId="10" xfId="0" applyFont="1" applyBorder="1" applyAlignment="1" applyProtection="1">
      <alignment horizontal="center" vertical="top" wrapText="1"/>
      <protection locked="0"/>
    </xf>
    <xf numFmtId="0" fontId="2" fillId="0" borderId="10" xfId="0" applyFont="1" applyBorder="1" applyAlignment="1" applyProtection="1">
      <alignment horizontal="left" vertical="top" wrapText="1" indent="2"/>
      <protection locked="0"/>
    </xf>
    <xf numFmtId="1" fontId="3" fillId="0" borderId="10" xfId="0" applyNumberFormat="1" applyFont="1" applyBorder="1" applyAlignment="1" applyProtection="1">
      <alignment horizontal="center" vertical="top" shrinkToFit="1"/>
      <protection locked="0"/>
    </xf>
    <xf numFmtId="0" fontId="2" fillId="0" borderId="1" xfId="0" applyFont="1" applyBorder="1" applyAlignment="1" applyProtection="1">
      <alignment horizontal="center" vertical="top" wrapText="1"/>
      <protection locked="0"/>
    </xf>
    <xf numFmtId="0" fontId="0" fillId="0" borderId="10" xfId="0" applyBorder="1" applyAlignment="1" applyProtection="1">
      <alignment horizontal="left" wrapText="1"/>
      <protection locked="0"/>
    </xf>
    <xf numFmtId="0" fontId="0" fillId="0" borderId="1" xfId="0" applyBorder="1" applyAlignment="1" applyProtection="1">
      <alignment horizontal="left" wrapText="1"/>
      <protection locked="0"/>
    </xf>
    <xf numFmtId="0" fontId="17" fillId="0" borderId="10" xfId="0" applyFont="1" applyBorder="1" applyAlignment="1" applyProtection="1">
      <alignment vertical="top" wrapText="1"/>
      <protection locked="0"/>
    </xf>
    <xf numFmtId="1" fontId="18" fillId="0" borderId="10" xfId="0" applyNumberFormat="1" applyFont="1" applyBorder="1" applyAlignment="1" applyProtection="1">
      <alignment vertical="top" shrinkToFit="1"/>
      <protection locked="0"/>
    </xf>
    <xf numFmtId="1" fontId="18" fillId="0" borderId="1" xfId="0" applyNumberFormat="1" applyFont="1" applyBorder="1" applyAlignment="1" applyProtection="1">
      <alignment horizontal="center" vertical="top" shrinkToFi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167" fontId="21" fillId="0" borderId="10" xfId="0" applyNumberFormat="1" applyFont="1" applyBorder="1" applyAlignment="1" applyProtection="1">
      <alignment vertical="top" shrinkToFit="1"/>
      <protection locked="0"/>
    </xf>
    <xf numFmtId="168" fontId="21" fillId="0" borderId="10" xfId="0" applyNumberFormat="1" applyFont="1" applyBorder="1" applyAlignment="1" applyProtection="1">
      <alignment vertical="top" shrinkToFit="1"/>
      <protection locked="0"/>
    </xf>
    <xf numFmtId="167" fontId="23" fillId="6" borderId="10" xfId="0" applyNumberFormat="1" applyFont="1" applyFill="1" applyBorder="1" applyAlignment="1" applyProtection="1">
      <alignment vertical="top" shrinkToFit="1"/>
      <protection hidden="1"/>
    </xf>
    <xf numFmtId="9" fontId="21" fillId="6" borderId="10" xfId="0" applyNumberFormat="1" applyFont="1" applyFill="1" applyBorder="1" applyAlignment="1" applyProtection="1">
      <alignment vertical="top" shrinkToFit="1"/>
      <protection hidden="1"/>
    </xf>
    <xf numFmtId="2" fontId="21" fillId="0" borderId="10" xfId="0" applyNumberFormat="1" applyFont="1" applyBorder="1" applyAlignment="1" applyProtection="1">
      <alignment vertical="top" shrinkToFit="1"/>
      <protection hidden="1"/>
    </xf>
    <xf numFmtId="2" fontId="22" fillId="6" borderId="10" xfId="0" applyNumberFormat="1" applyFont="1" applyFill="1" applyBorder="1" applyAlignment="1" applyProtection="1">
      <alignment vertical="top" shrinkToFit="1"/>
      <protection hidden="1"/>
    </xf>
    <xf numFmtId="0" fontId="0" fillId="6" borderId="10" xfId="0" applyFill="1" applyBorder="1" applyAlignment="1" applyProtection="1">
      <alignment wrapText="1"/>
      <protection hidden="1"/>
    </xf>
    <xf numFmtId="0" fontId="9" fillId="0" borderId="10" xfId="0" applyFont="1" applyBorder="1" applyAlignment="1" applyProtection="1">
      <alignment vertical="top" wrapText="1"/>
      <protection locked="0"/>
    </xf>
    <xf numFmtId="2" fontId="21" fillId="7" borderId="10" xfId="0" applyNumberFormat="1" applyFont="1" applyFill="1" applyBorder="1" applyAlignment="1" applyProtection="1">
      <alignment vertical="top" shrinkToFit="1"/>
      <protection hidden="1"/>
    </xf>
    <xf numFmtId="167" fontId="22" fillId="6" borderId="10" xfId="0" applyNumberFormat="1" applyFont="1" applyFill="1" applyBorder="1" applyAlignment="1" applyProtection="1">
      <alignment vertical="top" shrinkToFit="1"/>
      <protection hidden="1"/>
    </xf>
    <xf numFmtId="0" fontId="24" fillId="0" borderId="10" xfId="0" applyFont="1" applyBorder="1" applyAlignment="1" applyProtection="1">
      <alignment vertical="top" wrapText="1"/>
      <protection locked="0"/>
    </xf>
    <xf numFmtId="166" fontId="20" fillId="0" borderId="10" xfId="0" applyNumberFormat="1" applyFont="1" applyBorder="1" applyAlignment="1" applyProtection="1">
      <alignment vertical="top" shrinkToFit="1"/>
      <protection locked="0"/>
    </xf>
    <xf numFmtId="169" fontId="20" fillId="0" borderId="10" xfId="0" applyNumberFormat="1" applyFont="1" applyBorder="1" applyAlignment="1" applyProtection="1">
      <alignment vertical="top" shrinkToFit="1"/>
      <protection locked="0"/>
    </xf>
    <xf numFmtId="166" fontId="20" fillId="2" borderId="10" xfId="0" applyNumberFormat="1" applyFont="1" applyFill="1" applyBorder="1" applyAlignment="1" applyProtection="1">
      <alignment vertical="top" shrinkToFit="1"/>
      <protection hidden="1"/>
    </xf>
    <xf numFmtId="2" fontId="20" fillId="2" borderId="10" xfId="0" applyNumberFormat="1" applyFont="1" applyFill="1" applyBorder="1" applyAlignment="1" applyProtection="1">
      <alignment vertical="top" shrinkToFit="1"/>
      <protection hidden="1"/>
    </xf>
    <xf numFmtId="2" fontId="20" fillId="0" borderId="10" xfId="0" applyNumberFormat="1" applyFont="1" applyBorder="1" applyAlignment="1" applyProtection="1">
      <alignment vertical="top" shrinkToFit="1"/>
      <protection hidden="1"/>
    </xf>
    <xf numFmtId="2" fontId="20" fillId="8" borderId="10" xfId="0" applyNumberFormat="1" applyFont="1" applyFill="1" applyBorder="1" applyAlignment="1" applyProtection="1">
      <alignment vertical="top" shrinkToFit="1"/>
      <protection hidden="1"/>
    </xf>
    <xf numFmtId="170" fontId="21" fillId="0" borderId="10" xfId="0" applyNumberFormat="1" applyFont="1" applyBorder="1" applyAlignment="1" applyProtection="1">
      <alignment vertical="top" shrinkToFit="1"/>
      <protection locked="0"/>
    </xf>
    <xf numFmtId="170" fontId="21" fillId="0" borderId="10" xfId="0" applyNumberFormat="1" applyFont="1" applyBorder="1" applyAlignment="1" applyProtection="1">
      <alignment wrapText="1"/>
      <protection locked="0"/>
    </xf>
    <xf numFmtId="170" fontId="43" fillId="0" borderId="10" xfId="0" applyNumberFormat="1" applyFont="1" applyBorder="1" applyAlignment="1" applyProtection="1">
      <alignment wrapText="1"/>
      <protection locked="0"/>
    </xf>
    <xf numFmtId="17" fontId="2" fillId="0" borderId="1" xfId="0" applyNumberFormat="1" applyFont="1" applyBorder="1" applyAlignment="1" applyProtection="1">
      <alignment horizontal="center" vertical="top" wrapText="1"/>
      <protection locked="0"/>
    </xf>
    <xf numFmtId="0" fontId="41" fillId="0" borderId="10" xfId="0" applyFont="1" applyBorder="1" applyAlignment="1" applyProtection="1">
      <alignment wrapText="1"/>
      <protection locked="0"/>
    </xf>
    <xf numFmtId="0" fontId="41" fillId="0" borderId="0" xfId="0" applyFont="1" applyAlignment="1" applyProtection="1">
      <alignment horizontal="left" vertical="top"/>
      <protection locked="0"/>
    </xf>
    <xf numFmtId="0" fontId="32" fillId="0" borderId="6" xfId="0" applyFont="1" applyBorder="1" applyAlignment="1">
      <alignment horizontal="center" vertical="center" wrapText="1"/>
    </xf>
    <xf numFmtId="0" fontId="0" fillId="0" borderId="0" xfId="0" applyAlignment="1">
      <alignment horizontal="left" wrapText="1"/>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31"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5" fillId="0" borderId="0" xfId="0" applyFont="1" applyAlignment="1">
      <alignment horizontal="center" vertical="center" wrapText="1"/>
    </xf>
    <xf numFmtId="0" fontId="26" fillId="0" borderId="6" xfId="0" applyFont="1" applyBorder="1" applyAlignment="1">
      <alignment horizontal="center" vertical="top" wrapText="1"/>
    </xf>
    <xf numFmtId="0" fontId="0" fillId="0" borderId="6" xfId="0" applyBorder="1" applyAlignment="1">
      <alignment horizontal="center" vertical="top" wrapText="1"/>
    </xf>
    <xf numFmtId="0" fontId="0" fillId="2" borderId="10" xfId="0" applyFill="1" applyBorder="1" applyAlignment="1">
      <alignment horizontal="center" vertical="top" wrapText="1"/>
    </xf>
    <xf numFmtId="0" fontId="0" fillId="2" borderId="11" xfId="0" applyFill="1" applyBorder="1" applyAlignment="1">
      <alignment horizontal="center" vertical="top" wrapText="1"/>
    </xf>
    <xf numFmtId="0" fontId="0" fillId="2" borderId="12" xfId="0" applyFill="1" applyBorder="1" applyAlignment="1">
      <alignment horizontal="center" vertical="top"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14" fontId="29" fillId="2" borderId="10" xfId="0" applyNumberFormat="1" applyFont="1" applyFill="1" applyBorder="1" applyAlignment="1" applyProtection="1">
      <alignment horizontal="center" vertical="top" wrapText="1"/>
      <protection locked="0"/>
    </xf>
    <xf numFmtId="0" fontId="29" fillId="2" borderId="11" xfId="0" applyFont="1" applyFill="1" applyBorder="1" applyAlignment="1" applyProtection="1">
      <alignment horizontal="center" vertical="top" wrapText="1"/>
      <protection locked="0"/>
    </xf>
    <xf numFmtId="0" fontId="29" fillId="2" borderId="12" xfId="0" applyFont="1" applyFill="1" applyBorder="1" applyAlignment="1" applyProtection="1">
      <alignment horizontal="center" vertical="top" wrapText="1"/>
      <protection locked="0"/>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14" fontId="29" fillId="2" borderId="10" xfId="0" applyNumberFormat="1" applyFont="1" applyFill="1" applyBorder="1" applyAlignment="1" applyProtection="1">
      <alignment horizontal="center" vertical="center" wrapText="1"/>
      <protection locked="0"/>
    </xf>
    <xf numFmtId="14" fontId="29" fillId="2" borderId="11" xfId="0" applyNumberFormat="1" applyFont="1" applyFill="1" applyBorder="1" applyAlignment="1" applyProtection="1">
      <alignment horizontal="center" vertical="center" wrapText="1"/>
      <protection locked="0"/>
    </xf>
    <xf numFmtId="14" fontId="29" fillId="2" borderId="12" xfId="0" applyNumberFormat="1" applyFont="1" applyFill="1" applyBorder="1" applyAlignment="1" applyProtection="1">
      <alignment horizontal="center" vertical="center" wrapText="1"/>
      <protection locked="0"/>
    </xf>
    <xf numFmtId="0" fontId="5" fillId="0" borderId="0" xfId="0" applyFont="1" applyAlignment="1">
      <alignment horizontal="left" vertical="top" wrapText="1" indent="26"/>
    </xf>
    <xf numFmtId="0" fontId="11" fillId="0" borderId="6" xfId="0" applyFont="1" applyBorder="1" applyAlignment="1">
      <alignment horizontal="center" vertical="top"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6" xfId="0" applyFont="1" applyBorder="1" applyAlignment="1">
      <alignment horizontal="left" vertical="center" wrapText="1"/>
    </xf>
    <xf numFmtId="0" fontId="19" fillId="0" borderId="11" xfId="0" applyFont="1" applyBorder="1" applyAlignment="1">
      <alignment horizontal="left" vertical="center" wrapText="1"/>
    </xf>
    <xf numFmtId="0" fontId="10" fillId="0" borderId="10"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1" fontId="20" fillId="0" borderId="24" xfId="0" applyNumberFormat="1" applyFont="1" applyBorder="1" applyAlignment="1" applyProtection="1">
      <alignment horizontal="center" vertical="top" shrinkToFit="1"/>
      <protection locked="0"/>
    </xf>
    <xf numFmtId="1" fontId="20" fillId="0" borderId="7" xfId="0" applyNumberFormat="1" applyFont="1" applyBorder="1" applyAlignment="1" applyProtection="1">
      <alignment horizontal="center" vertical="top" shrinkToFit="1"/>
      <protection locked="0"/>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0" fillId="0" borderId="13" xfId="0" applyFont="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1" fontId="20" fillId="0" borderId="13" xfId="0" applyNumberFormat="1" applyFont="1" applyBorder="1" applyAlignment="1" applyProtection="1">
      <alignment horizontal="center" vertical="top" shrinkToFit="1"/>
      <protection locked="0"/>
    </xf>
    <xf numFmtId="1" fontId="20" fillId="0" borderId="27" xfId="0" applyNumberFormat="1" applyFont="1" applyBorder="1" applyAlignment="1" applyProtection="1">
      <alignment horizontal="center" vertical="top" shrinkToFit="1"/>
      <protection locked="0"/>
    </xf>
    <xf numFmtId="1" fontId="20" fillId="0" borderId="25" xfId="0" applyNumberFormat="1" applyFont="1" applyBorder="1" applyAlignment="1" applyProtection="1">
      <alignment horizontal="center" vertical="center" shrinkToFit="1"/>
      <protection locked="0"/>
    </xf>
    <xf numFmtId="1" fontId="20" fillId="0" borderId="26" xfId="0" applyNumberFormat="1" applyFont="1" applyBorder="1" applyAlignment="1" applyProtection="1">
      <alignment horizontal="center" vertical="center" shrinkToFit="1"/>
      <protection locked="0"/>
    </xf>
    <xf numFmtId="0" fontId="27" fillId="4" borderId="20"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64" fontId="14" fillId="0" borderId="0" xfId="0" applyNumberFormat="1" applyFont="1" applyAlignment="1">
      <alignment horizontal="center" vertical="center" shrinkToFit="1"/>
    </xf>
    <xf numFmtId="0" fontId="0" fillId="4" borderId="18" xfId="0" applyFill="1" applyBorder="1" applyAlignment="1">
      <alignment horizontal="center" vertical="top" wrapText="1"/>
    </xf>
    <xf numFmtId="0" fontId="0" fillId="4" borderId="11" xfId="0" applyFill="1" applyBorder="1" applyAlignment="1">
      <alignment horizontal="center" vertical="top" wrapText="1"/>
    </xf>
    <xf numFmtId="0" fontId="10" fillId="4" borderId="2" xfId="0" applyFont="1"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1" fillId="4" borderId="13" xfId="0" applyFont="1" applyFill="1" applyBorder="1" applyAlignment="1">
      <alignment horizontal="center" vertical="top" wrapText="1"/>
    </xf>
    <xf numFmtId="0" fontId="1" fillId="4" borderId="15" xfId="0" applyFont="1" applyFill="1" applyBorder="1" applyAlignment="1">
      <alignment horizontal="center" vertical="top" wrapText="1"/>
    </xf>
    <xf numFmtId="0" fontId="10" fillId="4" borderId="16" xfId="0" applyFont="1" applyFill="1" applyBorder="1" applyAlignment="1" applyProtection="1">
      <alignment horizontal="left" vertical="top" wrapText="1"/>
      <protection locked="0"/>
    </xf>
    <xf numFmtId="0" fontId="32" fillId="4" borderId="17" xfId="0" applyFont="1" applyFill="1" applyBorder="1" applyAlignment="1" applyProtection="1">
      <alignment horizontal="left" vertical="top" wrapText="1"/>
      <protection locked="0"/>
    </xf>
    <xf numFmtId="0" fontId="0" fillId="0" borderId="4" xfId="0" applyBorder="1" applyAlignment="1">
      <alignment horizontal="left" wrapText="1"/>
    </xf>
    <xf numFmtId="1" fontId="4" fillId="0" borderId="0" xfId="0" applyNumberFormat="1" applyFont="1" applyAlignment="1">
      <alignment horizontal="right" vertical="top" indent="2" shrinkToFit="1"/>
    </xf>
    <xf numFmtId="0" fontId="1" fillId="2" borderId="11" xfId="0" applyFont="1" applyFill="1" applyBorder="1" applyAlignment="1">
      <alignment horizontal="center" vertical="top" wrapText="1"/>
    </xf>
    <xf numFmtId="14" fontId="40" fillId="2" borderId="10" xfId="0" applyNumberFormat="1" applyFont="1" applyFill="1" applyBorder="1" applyAlignment="1" applyProtection="1">
      <alignment horizontal="center" vertical="top" wrapText="1"/>
      <protection locked="0"/>
    </xf>
    <xf numFmtId="0" fontId="40" fillId="2" borderId="11" xfId="0" applyFont="1" applyFill="1" applyBorder="1" applyAlignment="1" applyProtection="1">
      <alignment horizontal="center" vertical="top" wrapText="1"/>
      <protection locked="0"/>
    </xf>
    <xf numFmtId="0" fontId="40" fillId="2" borderId="12" xfId="0" applyFont="1" applyFill="1" applyBorder="1" applyAlignment="1" applyProtection="1">
      <alignment horizontal="center" vertical="top" wrapText="1"/>
      <protection locked="0"/>
    </xf>
    <xf numFmtId="0" fontId="27" fillId="2" borderId="10" xfId="0" applyFont="1" applyFill="1" applyBorder="1" applyAlignment="1">
      <alignment horizontal="center" vertical="top" wrapText="1"/>
    </xf>
    <xf numFmtId="0" fontId="0" fillId="2" borderId="11"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xf numFmtId="0" fontId="32" fillId="0" borderId="6" xfId="0" applyFont="1" applyBorder="1" applyAlignment="1">
      <alignment horizontal="center" vertical="top" wrapText="1"/>
    </xf>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21</xdr:row>
      <xdr:rowOff>0</xdr:rowOff>
    </xdr:from>
    <xdr:ext cx="1472565" cy="0"/>
    <xdr:sp macro="" textlink="">
      <xdr:nvSpPr>
        <xdr:cNvPr id="9" name="Shape 9">
          <a:extLst>
            <a:ext uri="{FF2B5EF4-FFF2-40B4-BE49-F238E27FC236}">
              <a16:creationId xmlns:a16="http://schemas.microsoft.com/office/drawing/2014/main" id="{00000000-0008-0000-0000-000009000000}"/>
            </a:ext>
          </a:extLst>
        </xdr:cNvPr>
        <xdr:cNvSpPr/>
      </xdr:nvSpPr>
      <xdr:spPr>
        <a:xfrm>
          <a:off x="0" y="0"/>
          <a:ext cx="1472565" cy="0"/>
        </a:xfrm>
        <a:custGeom>
          <a:avLst/>
          <a:gdLst/>
          <a:ahLst/>
          <a:cxnLst/>
          <a:rect l="0" t="0" r="0" b="0"/>
          <a:pathLst>
            <a:path w="1472565">
              <a:moveTo>
                <a:pt x="0" y="0"/>
              </a:moveTo>
              <a:lnTo>
                <a:pt x="1472226" y="0"/>
              </a:lnTo>
            </a:path>
          </a:pathLst>
        </a:custGeom>
        <a:ln w="8763">
          <a:solidFill>
            <a:srgbClr val="000000"/>
          </a:solidFill>
        </a:ln>
      </xdr:spPr>
    </xdr:sp>
    <xdr:clientData/>
  </xdr:oneCellAnchor>
  <xdr:twoCellAnchor editAs="oneCell">
    <xdr:from>
      <xdr:col>0</xdr:col>
      <xdr:colOff>44889</xdr:colOff>
      <xdr:row>21</xdr:row>
      <xdr:rowOff>0</xdr:rowOff>
    </xdr:from>
    <xdr:to>
      <xdr:col>1</xdr:col>
      <xdr:colOff>58224</xdr:colOff>
      <xdr:row>22</xdr:row>
      <xdr:rowOff>54610</xdr:rowOff>
    </xdr:to>
    <xdr:sp macro="" textlink="">
      <xdr:nvSpPr>
        <xdr:cNvPr id="122" name="Textbox 122">
          <a:extLst>
            <a:ext uri="{FF2B5EF4-FFF2-40B4-BE49-F238E27FC236}">
              <a16:creationId xmlns:a16="http://schemas.microsoft.com/office/drawing/2014/main" id="{00000000-0008-0000-0000-00007A000000}"/>
            </a:ext>
          </a:extLst>
        </xdr:cNvPr>
        <xdr:cNvSpPr txBox="1"/>
      </xdr:nvSpPr>
      <xdr:spPr>
        <a:xfrm>
          <a:off x="0" y="0"/>
          <a:ext cx="190500" cy="210185"/>
        </a:xfrm>
        <a:prstGeom prst="rect">
          <a:avLst/>
        </a:prstGeom>
      </xdr:spPr>
      <xdr:txBody>
        <a:bodyPr vertOverflow="clip" lIns="0" tIns="0" rIns="0" bIns="0" anchor="t"/>
        <a:lstStyle/>
        <a:p>
          <a:endParaRPr sz="1200" b="0">
            <a:latin typeface="Candara"/>
            <a:cs typeface="Candar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3"/>
  <sheetViews>
    <sheetView workbookViewId="0">
      <selection activeCell="O16" sqref="O16"/>
    </sheetView>
  </sheetViews>
  <sheetFormatPr defaultRowHeight="13.2" x14ac:dyDescent="0.25"/>
  <cols>
    <col min="1" max="2" width="3.33203125" customWidth="1"/>
    <col min="3" max="3" width="1.109375" customWidth="1"/>
    <col min="4" max="4" width="23.33203125" customWidth="1"/>
    <col min="5" max="5" width="24.88671875" customWidth="1"/>
    <col min="6" max="6" width="12.109375" customWidth="1"/>
    <col min="7" max="7" width="17.33203125" customWidth="1"/>
    <col min="8" max="8" width="14.33203125" customWidth="1"/>
    <col min="9" max="9" width="16.33203125" customWidth="1"/>
    <col min="10" max="11" width="2.109375" customWidth="1"/>
    <col min="12" max="12" width="4.6640625" customWidth="1"/>
    <col min="13" max="13" width="1.109375" customWidth="1"/>
  </cols>
  <sheetData>
    <row r="1" spans="1:13" ht="42.9" customHeight="1" x14ac:dyDescent="0.25">
      <c r="B1" s="7"/>
      <c r="D1" s="111" t="s">
        <v>82</v>
      </c>
      <c r="E1" s="111"/>
      <c r="F1" s="111"/>
      <c r="G1" s="111"/>
      <c r="H1" s="111"/>
      <c r="I1" s="111"/>
      <c r="J1" s="6"/>
      <c r="K1" s="7"/>
      <c r="L1" s="7"/>
      <c r="M1" s="7"/>
    </row>
    <row r="2" spans="1:13" ht="28.8" x14ac:dyDescent="0.25">
      <c r="A2" s="1"/>
      <c r="B2" s="112"/>
      <c r="C2" s="112"/>
      <c r="D2" s="2" t="s">
        <v>0</v>
      </c>
      <c r="E2" s="8" t="s">
        <v>1</v>
      </c>
      <c r="F2" s="8" t="s">
        <v>2</v>
      </c>
      <c r="G2" s="8" t="s">
        <v>3</v>
      </c>
      <c r="H2" s="8" t="s">
        <v>4</v>
      </c>
      <c r="I2" s="9" t="s">
        <v>5</v>
      </c>
      <c r="J2" s="112"/>
      <c r="K2" s="112"/>
      <c r="L2" s="112"/>
      <c r="M2" s="112"/>
    </row>
    <row r="3" spans="1:13" ht="30" customHeight="1" x14ac:dyDescent="0.25">
      <c r="A3" s="1"/>
      <c r="B3" s="112"/>
      <c r="C3" s="112"/>
      <c r="D3" s="77" t="s">
        <v>101</v>
      </c>
      <c r="E3" s="77" t="s">
        <v>102</v>
      </c>
      <c r="F3" s="77" t="s">
        <v>103</v>
      </c>
      <c r="G3" s="78" t="s">
        <v>122</v>
      </c>
      <c r="H3" s="79">
        <v>6.5</v>
      </c>
      <c r="I3" s="108">
        <v>46631</v>
      </c>
      <c r="J3" s="112"/>
      <c r="K3" s="112"/>
      <c r="L3" s="112"/>
      <c r="M3" s="112"/>
    </row>
    <row r="4" spans="1:13" ht="30" customHeight="1" x14ac:dyDescent="0.25">
      <c r="A4" s="1"/>
      <c r="B4" s="112"/>
      <c r="C4" s="112"/>
      <c r="D4" s="77" t="s">
        <v>104</v>
      </c>
      <c r="E4" s="77" t="s">
        <v>105</v>
      </c>
      <c r="F4" s="77" t="s">
        <v>103</v>
      </c>
      <c r="G4" s="77" t="s">
        <v>123</v>
      </c>
      <c r="H4" s="79">
        <v>4</v>
      </c>
      <c r="I4" s="108">
        <v>46266</v>
      </c>
      <c r="J4" s="112"/>
      <c r="K4" s="112"/>
      <c r="L4" s="112"/>
      <c r="M4" s="112"/>
    </row>
    <row r="5" spans="1:13" ht="30" customHeight="1" x14ac:dyDescent="0.25">
      <c r="A5" s="1"/>
      <c r="B5" s="112"/>
      <c r="C5" s="112"/>
      <c r="D5" s="77" t="s">
        <v>106</v>
      </c>
      <c r="E5" s="77" t="s">
        <v>107</v>
      </c>
      <c r="F5" s="77" t="s">
        <v>103</v>
      </c>
      <c r="G5" s="78" t="s">
        <v>124</v>
      </c>
      <c r="H5" s="79">
        <v>1.5</v>
      </c>
      <c r="I5" s="108">
        <v>46266</v>
      </c>
      <c r="J5" s="112"/>
      <c r="K5" s="112"/>
      <c r="L5" s="112"/>
      <c r="M5" s="112"/>
    </row>
    <row r="6" spans="1:13" ht="30" customHeight="1" x14ac:dyDescent="0.25">
      <c r="A6" s="1"/>
      <c r="B6" s="112"/>
      <c r="C6" s="112"/>
      <c r="D6" s="77" t="s">
        <v>109</v>
      </c>
      <c r="E6" s="77" t="s">
        <v>111</v>
      </c>
      <c r="F6" s="77" t="s">
        <v>108</v>
      </c>
      <c r="G6" s="78" t="s">
        <v>125</v>
      </c>
      <c r="H6" s="79">
        <v>6</v>
      </c>
      <c r="I6" s="108">
        <v>45717</v>
      </c>
      <c r="J6" s="112"/>
      <c r="K6" s="112"/>
      <c r="L6" s="112"/>
      <c r="M6" s="112"/>
    </row>
    <row r="7" spans="1:13" ht="30" customHeight="1" x14ac:dyDescent="0.25">
      <c r="A7" s="1"/>
      <c r="B7" s="112"/>
      <c r="C7" s="112"/>
      <c r="D7" s="77" t="s">
        <v>110</v>
      </c>
      <c r="E7" s="77" t="s">
        <v>112</v>
      </c>
      <c r="F7" s="77" t="s">
        <v>113</v>
      </c>
      <c r="G7" s="78" t="s">
        <v>126</v>
      </c>
      <c r="H7" s="79">
        <v>8</v>
      </c>
      <c r="I7" s="108">
        <v>46054</v>
      </c>
      <c r="J7" s="112"/>
      <c r="K7" s="112"/>
      <c r="L7" s="112"/>
      <c r="M7" s="112"/>
    </row>
    <row r="8" spans="1:13" ht="30" customHeight="1" x14ac:dyDescent="0.25">
      <c r="A8" s="1"/>
      <c r="B8" s="112"/>
      <c r="C8" s="112"/>
      <c r="D8" s="77" t="s">
        <v>114</v>
      </c>
      <c r="E8" s="77" t="s">
        <v>115</v>
      </c>
      <c r="F8" s="77" t="s">
        <v>103</v>
      </c>
      <c r="G8" s="78" t="s">
        <v>127</v>
      </c>
      <c r="H8" s="79">
        <v>4</v>
      </c>
      <c r="I8" s="108">
        <v>46631</v>
      </c>
      <c r="J8" s="112"/>
      <c r="K8" s="112"/>
      <c r="L8" s="112"/>
      <c r="M8" s="112"/>
    </row>
    <row r="9" spans="1:13" ht="30" customHeight="1" x14ac:dyDescent="0.25">
      <c r="A9" s="1"/>
      <c r="B9" s="112"/>
      <c r="C9" s="112"/>
      <c r="D9" s="77" t="s">
        <v>116</v>
      </c>
      <c r="E9" s="77" t="s">
        <v>117</v>
      </c>
      <c r="F9" s="77" t="s">
        <v>113</v>
      </c>
      <c r="G9" s="78" t="s">
        <v>128</v>
      </c>
      <c r="H9" s="79">
        <v>6</v>
      </c>
      <c r="I9" s="108">
        <v>45717</v>
      </c>
      <c r="J9" s="112"/>
      <c r="K9" s="112"/>
      <c r="L9" s="112"/>
      <c r="M9" s="112"/>
    </row>
    <row r="10" spans="1:13" ht="30" customHeight="1" x14ac:dyDescent="0.25">
      <c r="A10" s="1"/>
      <c r="B10" s="112"/>
      <c r="C10" s="112"/>
      <c r="D10" s="77" t="s">
        <v>118</v>
      </c>
      <c r="E10" s="77" t="s">
        <v>119</v>
      </c>
      <c r="F10" s="77" t="s">
        <v>103</v>
      </c>
      <c r="G10" s="78" t="s">
        <v>129</v>
      </c>
      <c r="H10" s="79">
        <v>5</v>
      </c>
      <c r="I10" s="108">
        <v>46054</v>
      </c>
      <c r="J10" s="112"/>
      <c r="K10" s="112"/>
      <c r="L10" s="112"/>
      <c r="M10" s="112"/>
    </row>
    <row r="11" spans="1:13" ht="30" customHeight="1" x14ac:dyDescent="0.25">
      <c r="A11" s="1"/>
      <c r="B11" s="112"/>
      <c r="C11" s="112"/>
      <c r="D11" s="77" t="s">
        <v>120</v>
      </c>
      <c r="E11" s="77" t="s">
        <v>121</v>
      </c>
      <c r="F11" s="77" t="s">
        <v>103</v>
      </c>
      <c r="G11" s="78" t="s">
        <v>130</v>
      </c>
      <c r="H11" s="79">
        <v>6</v>
      </c>
      <c r="I11" s="108">
        <v>45809</v>
      </c>
      <c r="J11" s="112"/>
      <c r="K11" s="112"/>
      <c r="L11" s="112"/>
      <c r="M11" s="112"/>
    </row>
    <row r="12" spans="1:13" ht="30" customHeight="1" x14ac:dyDescent="0.25">
      <c r="A12" s="1"/>
      <c r="B12" s="112"/>
      <c r="C12" s="112"/>
      <c r="D12" s="77"/>
      <c r="E12" s="77"/>
      <c r="F12" s="77"/>
      <c r="G12" s="78"/>
      <c r="H12" s="79"/>
      <c r="I12" s="80"/>
      <c r="J12" s="112"/>
      <c r="K12" s="112"/>
      <c r="L12" s="112"/>
      <c r="M12" s="112"/>
    </row>
    <row r="13" spans="1:13" ht="30" customHeight="1" x14ac:dyDescent="0.25">
      <c r="A13" s="1"/>
      <c r="B13" s="112"/>
      <c r="C13" s="112"/>
      <c r="D13" s="77"/>
      <c r="E13" s="77"/>
      <c r="F13" s="77"/>
      <c r="G13" s="78"/>
      <c r="H13" s="79"/>
      <c r="I13" s="80"/>
      <c r="J13" s="112"/>
      <c r="K13" s="112"/>
      <c r="L13" s="112"/>
      <c r="M13" s="112"/>
    </row>
    <row r="14" spans="1:13" ht="30" customHeight="1" x14ac:dyDescent="0.25">
      <c r="A14" s="1"/>
      <c r="B14" s="112"/>
      <c r="C14" s="112"/>
      <c r="D14" s="77"/>
      <c r="E14" s="77"/>
      <c r="F14" s="77"/>
      <c r="G14" s="78"/>
      <c r="H14" s="79"/>
      <c r="I14" s="80"/>
      <c r="J14" s="112"/>
      <c r="K14" s="112"/>
      <c r="L14" s="112"/>
      <c r="M14" s="112"/>
    </row>
    <row r="15" spans="1:13" ht="30" customHeight="1" x14ac:dyDescent="0.25">
      <c r="A15" s="1"/>
      <c r="B15" s="112"/>
      <c r="C15" s="112"/>
      <c r="D15" s="77"/>
      <c r="E15" s="77"/>
      <c r="F15" s="77"/>
      <c r="G15" s="78"/>
      <c r="H15" s="79"/>
      <c r="I15" s="80"/>
      <c r="J15" s="112"/>
      <c r="K15" s="112"/>
      <c r="L15" s="112"/>
      <c r="M15" s="112"/>
    </row>
    <row r="16" spans="1:13" ht="30" customHeight="1" x14ac:dyDescent="0.25">
      <c r="A16" s="1"/>
      <c r="B16" s="112"/>
      <c r="C16" s="112"/>
      <c r="D16" s="77"/>
      <c r="E16" s="77"/>
      <c r="F16" s="77"/>
      <c r="G16" s="78"/>
      <c r="H16" s="79"/>
      <c r="I16" s="80"/>
      <c r="J16" s="112"/>
      <c r="K16" s="112"/>
      <c r="L16" s="112"/>
      <c r="M16" s="112"/>
    </row>
    <row r="17" spans="1:13" ht="30" customHeight="1" x14ac:dyDescent="0.25">
      <c r="A17" s="1"/>
      <c r="B17" s="112"/>
      <c r="C17" s="112"/>
      <c r="D17" s="77"/>
      <c r="E17" s="77"/>
      <c r="F17" s="77"/>
      <c r="G17" s="78"/>
      <c r="H17" s="79"/>
      <c r="I17" s="80"/>
      <c r="J17" s="112"/>
      <c r="K17" s="112"/>
      <c r="L17" s="112"/>
      <c r="M17" s="112"/>
    </row>
    <row r="18" spans="1:13" ht="15" customHeight="1" x14ac:dyDescent="0.25">
      <c r="A18" s="1"/>
      <c r="B18" s="112"/>
      <c r="C18" s="112"/>
      <c r="D18" s="81"/>
      <c r="E18" s="81"/>
      <c r="F18" s="81"/>
      <c r="G18" s="81"/>
      <c r="H18" s="81"/>
      <c r="I18" s="82"/>
      <c r="J18" s="112"/>
      <c r="K18" s="112"/>
      <c r="L18" s="112"/>
      <c r="M18" s="112"/>
    </row>
    <row r="19" spans="1:13" ht="15" customHeight="1" x14ac:dyDescent="0.25">
      <c r="A19" s="1"/>
      <c r="B19" s="112"/>
      <c r="C19" s="112"/>
      <c r="D19" s="81"/>
      <c r="E19" s="81"/>
      <c r="F19" s="81"/>
      <c r="G19" s="81"/>
      <c r="H19" s="81"/>
      <c r="I19" s="82"/>
      <c r="J19" s="112"/>
      <c r="K19" s="112"/>
      <c r="L19" s="112"/>
      <c r="M19" s="112"/>
    </row>
    <row r="20" spans="1:13" ht="15.9" customHeight="1" x14ac:dyDescent="0.25">
      <c r="A20" s="1"/>
      <c r="B20" s="112"/>
      <c r="C20" s="112"/>
      <c r="D20" s="81"/>
      <c r="E20" s="81"/>
      <c r="F20" s="81"/>
      <c r="G20" s="81"/>
      <c r="H20" s="81"/>
      <c r="I20" s="82"/>
      <c r="J20" s="112"/>
      <c r="K20" s="112"/>
      <c r="L20" s="112"/>
      <c r="M20" s="112"/>
    </row>
    <row r="21" spans="1:13" ht="15.6" customHeight="1" x14ac:dyDescent="0.25">
      <c r="A21" s="1"/>
      <c r="B21" s="112"/>
      <c r="C21" s="112"/>
      <c r="D21" s="81"/>
      <c r="E21" s="81"/>
      <c r="F21" s="81"/>
      <c r="G21" s="81"/>
      <c r="H21" s="81"/>
      <c r="I21" s="82"/>
      <c r="J21" s="112"/>
      <c r="K21" s="112"/>
      <c r="L21" s="112"/>
      <c r="M21" s="112"/>
    </row>
    <row r="26" spans="1:13" ht="16.5" customHeight="1" x14ac:dyDescent="0.25"/>
    <row r="27" spans="1:13" ht="16.5" customHeight="1" x14ac:dyDescent="0.25"/>
    <row r="29" spans="1:13" ht="15" customHeight="1" x14ac:dyDescent="0.25"/>
    <row r="30" spans="1:13" ht="14.1" customHeight="1" x14ac:dyDescent="0.25"/>
    <row r="31" spans="1:13" ht="15" customHeight="1" x14ac:dyDescent="0.25"/>
    <row r="32" spans="1:13" ht="14.1" customHeight="1" x14ac:dyDescent="0.25"/>
    <row r="33" ht="15" customHeight="1" x14ac:dyDescent="0.25"/>
    <row r="34" ht="14.1" customHeight="1" x14ac:dyDescent="0.25"/>
    <row r="35" ht="15" customHeight="1" x14ac:dyDescent="0.25"/>
    <row r="36" ht="15" customHeight="1" x14ac:dyDescent="0.25"/>
    <row r="37" ht="14.1" customHeight="1" x14ac:dyDescent="0.25"/>
    <row r="38" ht="15" customHeight="1" x14ac:dyDescent="0.25"/>
    <row r="39" ht="14.1" customHeight="1" x14ac:dyDescent="0.25"/>
    <row r="40" ht="15" customHeight="1" x14ac:dyDescent="0.25"/>
    <row r="41" ht="14.1" customHeight="1" x14ac:dyDescent="0.25"/>
    <row r="42" ht="15" customHeight="1" x14ac:dyDescent="0.25"/>
    <row r="43" ht="14.1" customHeight="1" x14ac:dyDescent="0.25"/>
    <row r="44" ht="15" customHeight="1" x14ac:dyDescent="0.25"/>
    <row r="45" ht="14.1" customHeight="1" x14ac:dyDescent="0.25"/>
    <row r="46" ht="15" customHeight="1" x14ac:dyDescent="0.25"/>
    <row r="47" ht="14.1" customHeight="1" x14ac:dyDescent="0.25"/>
    <row r="48" ht="15" customHeight="1" x14ac:dyDescent="0.25"/>
    <row r="49" ht="14.1" customHeight="1" x14ac:dyDescent="0.25"/>
    <row r="50" ht="15" customHeight="1" x14ac:dyDescent="0.25"/>
    <row r="51" ht="14.1" customHeight="1" x14ac:dyDescent="0.25"/>
    <row r="52" ht="15" customHeight="1" x14ac:dyDescent="0.25"/>
    <row r="53" ht="14.1" customHeight="1" x14ac:dyDescent="0.25"/>
    <row r="54" ht="15" customHeight="1" x14ac:dyDescent="0.25"/>
    <row r="55" ht="14.1" customHeight="1" x14ac:dyDescent="0.25"/>
    <row r="56" ht="15" customHeight="1" x14ac:dyDescent="0.25"/>
    <row r="57" ht="14.1" customHeight="1" x14ac:dyDescent="0.25"/>
    <row r="58" ht="15" customHeight="1" x14ac:dyDescent="0.25"/>
    <row r="59" ht="14.85" customHeight="1" x14ac:dyDescent="0.25"/>
    <row r="60" ht="19.350000000000001" customHeight="1" x14ac:dyDescent="0.25"/>
    <row r="61" ht="31.5" customHeight="1" x14ac:dyDescent="0.25"/>
    <row r="62" ht="21.75" customHeight="1" x14ac:dyDescent="0.25"/>
    <row r="63" ht="5.25" customHeight="1" x14ac:dyDescent="0.25"/>
    <row r="64" ht="14.1" customHeight="1" x14ac:dyDescent="0.25"/>
    <row r="65" ht="21" customHeight="1" x14ac:dyDescent="0.25"/>
    <row r="66" ht="33" customHeight="1" x14ac:dyDescent="0.25"/>
    <row r="67" ht="5.25" customHeight="1" x14ac:dyDescent="0.25"/>
    <row r="68" ht="16.5" customHeight="1" x14ac:dyDescent="0.25"/>
    <row r="69" ht="20.100000000000001" customHeight="1" x14ac:dyDescent="0.25"/>
    <row r="70" ht="11.1" customHeight="1" x14ac:dyDescent="0.25"/>
    <row r="71" ht="11.1" customHeight="1" x14ac:dyDescent="0.25"/>
    <row r="72" ht="11.1" customHeight="1" x14ac:dyDescent="0.25"/>
    <row r="73" ht="11.1" customHeight="1" x14ac:dyDescent="0.25"/>
    <row r="74" ht="11.1" customHeight="1" x14ac:dyDescent="0.25"/>
    <row r="75" ht="12" customHeight="1" x14ac:dyDescent="0.25"/>
    <row r="76" ht="11.1" customHeight="1" x14ac:dyDescent="0.25"/>
    <row r="77" ht="11.1" customHeight="1" x14ac:dyDescent="0.25"/>
    <row r="78" ht="11.1" customHeight="1" x14ac:dyDescent="0.25"/>
    <row r="79" ht="11.1" customHeight="1" x14ac:dyDescent="0.25"/>
    <row r="80" ht="11.1" customHeight="1" x14ac:dyDescent="0.25"/>
    <row r="81" ht="12" customHeight="1" x14ac:dyDescent="0.25"/>
    <row r="82" ht="11.1" customHeight="1" x14ac:dyDescent="0.25"/>
    <row r="83" ht="11.1" customHeight="1" x14ac:dyDescent="0.25"/>
    <row r="84" ht="11.1" customHeight="1" x14ac:dyDescent="0.25"/>
    <row r="85" ht="11.1" customHeight="1" x14ac:dyDescent="0.25"/>
    <row r="86" ht="11.1" customHeight="1" x14ac:dyDescent="0.25"/>
    <row r="87" ht="12" customHeight="1" x14ac:dyDescent="0.25"/>
    <row r="88" ht="11.1" customHeight="1" x14ac:dyDescent="0.25"/>
    <row r="89" ht="11.1" customHeight="1" x14ac:dyDescent="0.25"/>
    <row r="90" ht="11.1" customHeight="1" x14ac:dyDescent="0.25"/>
    <row r="91" ht="11.1" customHeight="1" x14ac:dyDescent="0.25"/>
    <row r="92" ht="39" customHeight="1" x14ac:dyDescent="0.25"/>
    <row r="93" ht="24" customHeight="1" x14ac:dyDescent="0.25"/>
    <row r="94" ht="26.25" customHeight="1" x14ac:dyDescent="0.25"/>
    <row r="95" ht="29.1" customHeight="1" x14ac:dyDescent="0.25"/>
    <row r="96" ht="120.6" customHeight="1" x14ac:dyDescent="0.25"/>
    <row r="97" ht="27" customHeight="1" x14ac:dyDescent="0.25"/>
    <row r="98" ht="71.099999999999994" customHeight="1" x14ac:dyDescent="0.25"/>
    <row r="99" ht="408.9" customHeight="1" x14ac:dyDescent="0.25"/>
    <row r="100" ht="365.25" customHeight="1" x14ac:dyDescent="0.25"/>
    <row r="101" ht="41.4" customHeight="1" x14ac:dyDescent="0.25"/>
    <row r="102" ht="41.85" customHeight="1" x14ac:dyDescent="0.25"/>
    <row r="103" ht="16.5"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6.5"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6.5" customHeight="1" x14ac:dyDescent="0.25"/>
    <row r="126" ht="18" customHeight="1" x14ac:dyDescent="0.25"/>
    <row r="127" ht="18" customHeight="1" x14ac:dyDescent="0.25"/>
    <row r="128" ht="19.350000000000001" customHeight="1" x14ac:dyDescent="0.25"/>
    <row r="129" ht="19.350000000000001" customHeight="1" x14ac:dyDescent="0.25"/>
    <row r="130" ht="19.350000000000001" customHeight="1" x14ac:dyDescent="0.25"/>
    <row r="131" ht="19.350000000000001" customHeight="1" x14ac:dyDescent="0.25"/>
    <row r="132" ht="19.350000000000001" customHeight="1" x14ac:dyDescent="0.25"/>
    <row r="133" ht="19.350000000000001" customHeight="1" x14ac:dyDescent="0.25"/>
    <row r="134" ht="19.350000000000001" customHeight="1" x14ac:dyDescent="0.25"/>
    <row r="135" ht="19.350000000000001" customHeight="1" x14ac:dyDescent="0.25"/>
    <row r="136" ht="19.350000000000001" customHeight="1" x14ac:dyDescent="0.25"/>
    <row r="137" ht="19.350000000000001" customHeight="1" x14ac:dyDescent="0.25"/>
    <row r="138" ht="19.350000000000001" customHeight="1" x14ac:dyDescent="0.25"/>
    <row r="139" ht="16.5" customHeight="1" x14ac:dyDescent="0.25"/>
    <row r="140" ht="51" customHeight="1" x14ac:dyDescent="0.25"/>
    <row r="141" ht="5.25" customHeight="1" x14ac:dyDescent="0.25"/>
    <row r="142" ht="33" customHeight="1" x14ac:dyDescent="0.25"/>
    <row r="143" ht="33" customHeight="1" x14ac:dyDescent="0.25"/>
    <row r="144" ht="16.5" customHeight="1" x14ac:dyDescent="0.25"/>
    <row r="145" ht="17.100000000000001" customHeight="1" x14ac:dyDescent="0.25"/>
    <row r="146" ht="16.5" customHeight="1" x14ac:dyDescent="0.25"/>
    <row r="147" ht="17.100000000000001" customHeight="1" x14ac:dyDescent="0.25"/>
    <row r="148" ht="17.100000000000001" customHeight="1" x14ac:dyDescent="0.25"/>
    <row r="149" ht="16.5" customHeight="1" x14ac:dyDescent="0.25"/>
    <row r="150" ht="17.100000000000001" customHeight="1" x14ac:dyDescent="0.25"/>
    <row r="151" ht="16.5" customHeight="1" x14ac:dyDescent="0.25"/>
    <row r="152" ht="17.100000000000001" customHeight="1" x14ac:dyDescent="0.25"/>
    <row r="153" ht="16.5" customHeight="1" x14ac:dyDescent="0.25"/>
    <row r="154" ht="17.100000000000001" customHeight="1" x14ac:dyDescent="0.25"/>
    <row r="155" ht="16.5" customHeight="1" x14ac:dyDescent="0.25"/>
    <row r="156" ht="17.100000000000001" customHeight="1" x14ac:dyDescent="0.25"/>
    <row r="157" ht="17.100000000000001" customHeight="1" x14ac:dyDescent="0.25"/>
    <row r="158" ht="16.5" customHeight="1" x14ac:dyDescent="0.25"/>
    <row r="159" ht="17.100000000000001" customHeight="1" x14ac:dyDescent="0.25"/>
    <row r="160" ht="16.5" customHeight="1" x14ac:dyDescent="0.25"/>
    <row r="161" ht="17.100000000000001" customHeight="1" x14ac:dyDescent="0.25"/>
    <row r="162" ht="16.5" customHeight="1" x14ac:dyDescent="0.25"/>
    <row r="163" ht="17.100000000000001" customHeight="1" x14ac:dyDescent="0.25"/>
    <row r="164" ht="17.100000000000001" customHeight="1" x14ac:dyDescent="0.25"/>
    <row r="165" ht="16.5" customHeight="1" x14ac:dyDescent="0.25"/>
    <row r="166" ht="17.100000000000001" customHeight="1" x14ac:dyDescent="0.25"/>
    <row r="167" ht="15.9" customHeight="1" x14ac:dyDescent="0.25"/>
    <row r="168" ht="16.5" customHeight="1" x14ac:dyDescent="0.25"/>
    <row r="169" ht="15.9" customHeight="1" x14ac:dyDescent="0.25"/>
    <row r="170" ht="17.100000000000001" customHeight="1" x14ac:dyDescent="0.25"/>
    <row r="171" ht="15.9" customHeight="1" x14ac:dyDescent="0.25"/>
    <row r="172" ht="17.100000000000001" customHeight="1" x14ac:dyDescent="0.25"/>
    <row r="173" ht="17.100000000000001" customHeight="1" x14ac:dyDescent="0.25"/>
    <row r="174" ht="15.9" customHeight="1" x14ac:dyDescent="0.25"/>
    <row r="175" ht="17.100000000000001" customHeight="1" x14ac:dyDescent="0.25"/>
    <row r="176" ht="15.9" customHeight="1" x14ac:dyDescent="0.25"/>
    <row r="177" ht="17.100000000000001" customHeight="1" x14ac:dyDescent="0.25"/>
    <row r="178" ht="15.9" customHeight="1" x14ac:dyDescent="0.25"/>
    <row r="179" ht="17.100000000000001" customHeight="1" x14ac:dyDescent="0.25"/>
    <row r="180" ht="15.9" customHeight="1" x14ac:dyDescent="0.25"/>
    <row r="181" ht="17.100000000000001" customHeight="1" x14ac:dyDescent="0.25"/>
    <row r="182" ht="17.100000000000001" customHeight="1" x14ac:dyDescent="0.25"/>
    <row r="183" ht="16.5" customHeight="1" x14ac:dyDescent="0.25"/>
    <row r="184" ht="16.5" customHeight="1" x14ac:dyDescent="0.25"/>
    <row r="185" ht="40.5" customHeight="1" x14ac:dyDescent="0.25"/>
    <row r="186" ht="81" customHeight="1" x14ac:dyDescent="0.25"/>
    <row r="187" ht="6" customHeight="1" x14ac:dyDescent="0.25"/>
    <row r="188" ht="16.5" customHeight="1" x14ac:dyDescent="0.25"/>
    <row r="189" ht="21.9"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149999999999999" customHeight="1" x14ac:dyDescent="0.25"/>
    <row r="224" ht="30.75" customHeight="1" x14ac:dyDescent="0.25"/>
    <row r="225" ht="242.4" customHeight="1" x14ac:dyDescent="0.25"/>
    <row r="226" ht="408.9" customHeight="1" x14ac:dyDescent="0.25"/>
    <row r="227" ht="91.65" customHeight="1" x14ac:dyDescent="0.25"/>
    <row r="228" ht="72" customHeight="1" x14ac:dyDescent="0.25"/>
    <row r="229" ht="16.5" customHeight="1" x14ac:dyDescent="0.25"/>
    <row r="230" ht="27.6" customHeight="1" x14ac:dyDescent="0.25"/>
    <row r="231" ht="49.5" customHeight="1" x14ac:dyDescent="0.25"/>
    <row r="232" ht="16.5" customHeight="1" x14ac:dyDescent="0.25"/>
    <row r="233" ht="14.25" customHeight="1" x14ac:dyDescent="0.25"/>
    <row r="234" ht="15.75" customHeight="1" x14ac:dyDescent="0.25"/>
    <row r="235" ht="14.25" customHeight="1" x14ac:dyDescent="0.25"/>
    <row r="236" ht="15.75" customHeight="1" x14ac:dyDescent="0.25"/>
    <row r="237" ht="14.25" customHeight="1" x14ac:dyDescent="0.25"/>
    <row r="238" ht="15.75" customHeight="1" x14ac:dyDescent="0.25"/>
    <row r="239" ht="16.5" customHeight="1" x14ac:dyDescent="0.25"/>
    <row r="240" ht="14.25" customHeight="1" x14ac:dyDescent="0.25"/>
    <row r="241" ht="15.75" customHeight="1" x14ac:dyDescent="0.25"/>
    <row r="242" ht="14.25" customHeight="1" x14ac:dyDescent="0.25"/>
    <row r="243" ht="15.75" customHeight="1" x14ac:dyDescent="0.25"/>
    <row r="244" ht="14.25" customHeight="1" x14ac:dyDescent="0.25"/>
    <row r="245" ht="15.75" customHeight="1" x14ac:dyDescent="0.25"/>
    <row r="246" ht="16.5" customHeight="1" x14ac:dyDescent="0.25"/>
    <row r="247" ht="15.75" customHeight="1" x14ac:dyDescent="0.25"/>
    <row r="248" ht="14.25" customHeight="1" x14ac:dyDescent="0.25"/>
    <row r="249" ht="15.75" customHeight="1" x14ac:dyDescent="0.25"/>
    <row r="250" ht="14.25" customHeight="1" x14ac:dyDescent="0.25"/>
    <row r="251" ht="15.75" customHeight="1" x14ac:dyDescent="0.25"/>
    <row r="252" ht="14.25" customHeight="1" x14ac:dyDescent="0.25"/>
    <row r="253" ht="16.5" customHeight="1" x14ac:dyDescent="0.25"/>
    <row r="254" ht="14.25" customHeight="1" x14ac:dyDescent="0.25"/>
    <row r="255" ht="15.75" customHeight="1" x14ac:dyDescent="0.25"/>
    <row r="256" ht="14.25" customHeight="1" x14ac:dyDescent="0.25"/>
    <row r="257" ht="15.75" customHeight="1" x14ac:dyDescent="0.25"/>
    <row r="258" ht="14.25" customHeight="1" x14ac:dyDescent="0.25"/>
    <row r="259" ht="15.75" customHeight="1" x14ac:dyDescent="0.25"/>
    <row r="260" ht="16.5" customHeight="1" x14ac:dyDescent="0.25"/>
    <row r="261" ht="15.75" customHeight="1" x14ac:dyDescent="0.25"/>
    <row r="262" ht="14.25" customHeight="1" x14ac:dyDescent="0.25"/>
    <row r="263" ht="15.75" customHeight="1" x14ac:dyDescent="0.25"/>
    <row r="264" ht="15.75" customHeight="1" x14ac:dyDescent="0.25"/>
    <row r="265" ht="14.25" customHeight="1" x14ac:dyDescent="0.25"/>
    <row r="266" ht="15.75" customHeight="1" x14ac:dyDescent="0.25"/>
    <row r="267" ht="15.75" customHeight="1" x14ac:dyDescent="0.25"/>
    <row r="268" ht="39.15" customHeight="1" x14ac:dyDescent="0.25"/>
    <row r="269" ht="27.9" customHeight="1" x14ac:dyDescent="0.25"/>
    <row r="270" ht="21.9" customHeight="1" x14ac:dyDescent="0.25"/>
    <row r="271" ht="21.9" customHeight="1" x14ac:dyDescent="0.25"/>
    <row r="272" ht="21.9" customHeight="1" x14ac:dyDescent="0.25"/>
    <row r="273" ht="21.9" customHeight="1" x14ac:dyDescent="0.25"/>
    <row r="274" ht="21.9" customHeight="1" x14ac:dyDescent="0.25"/>
    <row r="275" ht="21.9" customHeight="1" x14ac:dyDescent="0.25"/>
    <row r="276" ht="21.9" customHeight="1" x14ac:dyDescent="0.25"/>
    <row r="277" ht="21.9" customHeight="1" x14ac:dyDescent="0.25"/>
    <row r="278" ht="21.9" customHeight="1" x14ac:dyDescent="0.25"/>
    <row r="279" ht="21.9" customHeight="1" x14ac:dyDescent="0.25"/>
    <row r="280" ht="21.9" customHeight="1" x14ac:dyDescent="0.25"/>
    <row r="281" ht="21.9" customHeight="1" x14ac:dyDescent="0.25"/>
    <row r="282" ht="21.9" customHeight="1" x14ac:dyDescent="0.25"/>
    <row r="283" ht="21.9" customHeight="1" x14ac:dyDescent="0.25"/>
    <row r="284" ht="21.9" customHeight="1" x14ac:dyDescent="0.25"/>
    <row r="285" ht="21.9" customHeight="1" x14ac:dyDescent="0.25"/>
    <row r="286" ht="21.9" customHeight="1" x14ac:dyDescent="0.25"/>
    <row r="287" ht="21.9" customHeight="1" x14ac:dyDescent="0.25"/>
    <row r="288" ht="21.9" customHeight="1" x14ac:dyDescent="0.25"/>
    <row r="289" ht="21" customHeight="1" x14ac:dyDescent="0.25"/>
    <row r="290" ht="21.9" customHeight="1" x14ac:dyDescent="0.25"/>
    <row r="291" ht="21.9" customHeight="1" x14ac:dyDescent="0.25"/>
    <row r="292" ht="21.9" customHeight="1" x14ac:dyDescent="0.25"/>
    <row r="293" ht="48" customHeight="1" x14ac:dyDescent="0.25"/>
  </sheetData>
  <mergeCells count="41">
    <mergeCell ref="B2:C2"/>
    <mergeCell ref="J2:M2"/>
    <mergeCell ref="B3:C3"/>
    <mergeCell ref="J3:M3"/>
    <mergeCell ref="B4:C4"/>
    <mergeCell ref="J4:M4"/>
    <mergeCell ref="B5:C5"/>
    <mergeCell ref="J5:M5"/>
    <mergeCell ref="B6:C6"/>
    <mergeCell ref="J6:M6"/>
    <mergeCell ref="J12:M12"/>
    <mergeCell ref="B7:C7"/>
    <mergeCell ref="J7:M7"/>
    <mergeCell ref="B8:C8"/>
    <mergeCell ref="J8:M8"/>
    <mergeCell ref="B9:C9"/>
    <mergeCell ref="J9:M9"/>
    <mergeCell ref="B21:C21"/>
    <mergeCell ref="J21:M21"/>
    <mergeCell ref="B16:C16"/>
    <mergeCell ref="J16:M16"/>
    <mergeCell ref="B17:C17"/>
    <mergeCell ref="J17:M17"/>
    <mergeCell ref="B18:C18"/>
    <mergeCell ref="J18:M18"/>
    <mergeCell ref="D1:I1"/>
    <mergeCell ref="B19:C19"/>
    <mergeCell ref="J19:M19"/>
    <mergeCell ref="B20:C20"/>
    <mergeCell ref="J20:M20"/>
    <mergeCell ref="B13:C13"/>
    <mergeCell ref="J13:M13"/>
    <mergeCell ref="B14:C14"/>
    <mergeCell ref="J14:M14"/>
    <mergeCell ref="B15:C15"/>
    <mergeCell ref="J15:M15"/>
    <mergeCell ref="B10:C10"/>
    <mergeCell ref="J10:M10"/>
    <mergeCell ref="B11:C11"/>
    <mergeCell ref="J11:M11"/>
    <mergeCell ref="B12:C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1592-3A7E-4E2F-BF82-D53056E260EB}">
  <dimension ref="A1:M41"/>
  <sheetViews>
    <sheetView topLeftCell="A16" zoomScaleNormal="100" workbookViewId="0">
      <selection activeCell="C46" sqref="C46"/>
    </sheetView>
  </sheetViews>
  <sheetFormatPr defaultRowHeight="13.2" x14ac:dyDescent="0.25"/>
  <cols>
    <col min="1" max="1" width="42.109375" bestFit="1" customWidth="1"/>
    <col min="4" max="4" width="11.33203125" customWidth="1"/>
    <col min="5" max="5" width="10.6640625" customWidth="1"/>
    <col min="6" max="6" width="9.6640625" bestFit="1" customWidth="1"/>
    <col min="8" max="8" width="11.77734375" customWidth="1"/>
    <col min="9" max="9" width="10.6640625" customWidth="1"/>
  </cols>
  <sheetData>
    <row r="1" spans="1:13" ht="18.600000000000001" customHeight="1" x14ac:dyDescent="0.25">
      <c r="A1" s="119" t="s">
        <v>6</v>
      </c>
      <c r="B1" s="119"/>
      <c r="C1" s="119"/>
      <c r="D1" s="119"/>
      <c r="E1" s="119"/>
      <c r="F1" s="119"/>
      <c r="G1" s="119"/>
      <c r="H1" s="119"/>
      <c r="I1" s="119"/>
      <c r="J1" s="20"/>
      <c r="K1" s="20"/>
      <c r="L1" s="20"/>
      <c r="M1" s="20"/>
    </row>
    <row r="2" spans="1:13" ht="85.5" customHeight="1" x14ac:dyDescent="0.25">
      <c r="A2" s="120" t="s">
        <v>93</v>
      </c>
      <c r="B2" s="121"/>
      <c r="C2" s="121"/>
      <c r="D2" s="121"/>
      <c r="E2" s="121"/>
      <c r="F2" s="121"/>
      <c r="G2" s="121"/>
      <c r="H2" s="121"/>
      <c r="I2" s="121"/>
      <c r="J2" s="7"/>
      <c r="K2" s="7"/>
      <c r="L2" s="7"/>
      <c r="M2" s="7"/>
    </row>
    <row r="3" spans="1:13" ht="30.9" customHeight="1" x14ac:dyDescent="0.25">
      <c r="A3" s="66"/>
      <c r="B3" s="67"/>
      <c r="C3" s="122" t="s">
        <v>7</v>
      </c>
      <c r="D3" s="123"/>
      <c r="E3" s="124"/>
      <c r="F3" s="130" t="s">
        <v>8</v>
      </c>
      <c r="G3" s="131"/>
      <c r="H3" s="132"/>
      <c r="I3" s="68"/>
      <c r="J3" s="32"/>
      <c r="K3" s="27"/>
      <c r="L3" s="27"/>
      <c r="M3" s="27"/>
    </row>
    <row r="4" spans="1:13" ht="17.25" customHeight="1" x14ac:dyDescent="0.25">
      <c r="A4" s="69"/>
      <c r="B4" s="70"/>
      <c r="C4" s="127">
        <v>46295</v>
      </c>
      <c r="D4" s="128"/>
      <c r="E4" s="129"/>
      <c r="F4" s="133">
        <v>45930</v>
      </c>
      <c r="G4" s="134"/>
      <c r="H4" s="135"/>
      <c r="I4" s="68"/>
      <c r="J4" s="33"/>
      <c r="K4" s="19"/>
      <c r="L4" s="19"/>
      <c r="M4" s="19"/>
    </row>
    <row r="5" spans="1:13" ht="14.4" customHeight="1" x14ac:dyDescent="0.25">
      <c r="A5" s="71"/>
      <c r="B5" s="72"/>
      <c r="C5" s="71"/>
      <c r="D5" s="125" t="s">
        <v>9</v>
      </c>
      <c r="E5" s="126"/>
      <c r="F5" s="71"/>
      <c r="G5" s="125" t="s">
        <v>9</v>
      </c>
      <c r="H5" s="126"/>
      <c r="I5" s="68"/>
      <c r="J5" s="33"/>
      <c r="K5" s="19"/>
      <c r="L5" s="19"/>
      <c r="M5" s="19"/>
    </row>
    <row r="6" spans="1:13" ht="30.6" customHeight="1" x14ac:dyDescent="0.3">
      <c r="A6" s="73" t="s">
        <v>10</v>
      </c>
      <c r="B6" s="74" t="s">
        <v>92</v>
      </c>
      <c r="C6" s="75" t="s">
        <v>11</v>
      </c>
      <c r="D6" s="75" t="s">
        <v>12</v>
      </c>
      <c r="E6" s="75" t="s">
        <v>13</v>
      </c>
      <c r="F6" s="75" t="s">
        <v>11</v>
      </c>
      <c r="G6" s="75" t="s">
        <v>12</v>
      </c>
      <c r="H6" s="75" t="s">
        <v>13</v>
      </c>
      <c r="I6" s="76" t="s">
        <v>14</v>
      </c>
      <c r="J6" s="34"/>
      <c r="K6" s="7"/>
      <c r="L6" s="7"/>
      <c r="M6" s="7"/>
    </row>
    <row r="7" spans="1:13" x14ac:dyDescent="0.25">
      <c r="A7" s="57" t="s">
        <v>131</v>
      </c>
      <c r="B7" s="58" t="s">
        <v>164</v>
      </c>
      <c r="C7" s="59">
        <v>1</v>
      </c>
      <c r="D7" s="60">
        <v>102400</v>
      </c>
      <c r="E7" s="60">
        <v>12907</v>
      </c>
      <c r="F7" s="59">
        <v>1</v>
      </c>
      <c r="G7" s="60">
        <v>102400</v>
      </c>
      <c r="H7" s="60">
        <v>13239</v>
      </c>
      <c r="I7" s="61" t="s">
        <v>138</v>
      </c>
      <c r="J7" s="33"/>
      <c r="K7" s="19"/>
      <c r="L7" s="19"/>
      <c r="M7" s="19"/>
    </row>
    <row r="8" spans="1:13" x14ac:dyDescent="0.25">
      <c r="A8" s="57" t="s">
        <v>132</v>
      </c>
      <c r="B8" s="62" t="s">
        <v>164</v>
      </c>
      <c r="C8" s="59">
        <v>0.4</v>
      </c>
      <c r="D8" s="60">
        <v>50000</v>
      </c>
      <c r="E8" s="60">
        <v>1000</v>
      </c>
      <c r="F8" s="59">
        <v>0.4</v>
      </c>
      <c r="G8" s="60">
        <v>50000</v>
      </c>
      <c r="H8" s="60">
        <v>1000</v>
      </c>
      <c r="I8" s="61" t="s">
        <v>137</v>
      </c>
      <c r="J8" s="33"/>
      <c r="K8" s="19"/>
      <c r="L8" s="19"/>
      <c r="M8" s="19"/>
    </row>
    <row r="9" spans="1:13" x14ac:dyDescent="0.25">
      <c r="A9" s="57" t="s">
        <v>133</v>
      </c>
      <c r="B9" s="62" t="s">
        <v>164</v>
      </c>
      <c r="C9" s="59">
        <v>1</v>
      </c>
      <c r="D9" s="60">
        <v>135000</v>
      </c>
      <c r="E9" s="60">
        <v>5050</v>
      </c>
      <c r="F9" s="59">
        <v>1</v>
      </c>
      <c r="G9" s="60">
        <v>116971</v>
      </c>
      <c r="H9" s="60">
        <v>5912.3</v>
      </c>
      <c r="I9" s="61" t="s">
        <v>137</v>
      </c>
      <c r="J9" s="33"/>
      <c r="K9" s="19"/>
      <c r="L9" s="19"/>
      <c r="M9" s="19"/>
    </row>
    <row r="10" spans="1:13" x14ac:dyDescent="0.25">
      <c r="A10" s="57" t="s">
        <v>134</v>
      </c>
      <c r="B10" s="62" t="s">
        <v>164</v>
      </c>
      <c r="C10" s="59">
        <v>1</v>
      </c>
      <c r="D10" s="60">
        <v>48300</v>
      </c>
      <c r="E10" s="60">
        <v>9884</v>
      </c>
      <c r="F10" s="59">
        <v>1</v>
      </c>
      <c r="G10" s="60">
        <v>45990</v>
      </c>
      <c r="H10" s="60">
        <v>9695</v>
      </c>
      <c r="I10" s="61" t="s">
        <v>138</v>
      </c>
      <c r="J10" s="33"/>
      <c r="K10" s="19"/>
      <c r="L10" s="19"/>
      <c r="M10" s="19"/>
    </row>
    <row r="11" spans="1:13" x14ac:dyDescent="0.25">
      <c r="A11" s="57" t="s">
        <v>135</v>
      </c>
      <c r="B11" s="62" t="s">
        <v>164</v>
      </c>
      <c r="C11" s="59">
        <v>2.8</v>
      </c>
      <c r="D11" s="60">
        <v>123060</v>
      </c>
      <c r="E11" s="60">
        <v>18196</v>
      </c>
      <c r="F11" s="59">
        <v>2.8</v>
      </c>
      <c r="G11" s="60">
        <v>114856</v>
      </c>
      <c r="H11" s="60">
        <v>10017</v>
      </c>
      <c r="I11" s="61" t="s">
        <v>137</v>
      </c>
      <c r="J11" s="33"/>
      <c r="K11" s="19"/>
      <c r="L11" s="19"/>
      <c r="M11" s="19"/>
    </row>
    <row r="12" spans="1:13" x14ac:dyDescent="0.25">
      <c r="A12" s="57" t="s">
        <v>136</v>
      </c>
      <c r="B12" s="62"/>
      <c r="C12" s="59">
        <v>1</v>
      </c>
      <c r="D12" s="60">
        <v>65000</v>
      </c>
      <c r="E12" s="60">
        <v>11085</v>
      </c>
      <c r="F12" s="59">
        <v>0.8</v>
      </c>
      <c r="G12" s="60">
        <v>52307</v>
      </c>
      <c r="H12" s="60">
        <v>2321</v>
      </c>
      <c r="I12" s="61" t="s">
        <v>138</v>
      </c>
      <c r="J12" s="33"/>
      <c r="K12" s="19"/>
      <c r="L12" s="19"/>
      <c r="M12" s="19"/>
    </row>
    <row r="13" spans="1:13" x14ac:dyDescent="0.25">
      <c r="A13" s="57"/>
      <c r="B13" s="62"/>
      <c r="C13" s="59"/>
      <c r="D13" s="60"/>
      <c r="E13" s="60"/>
      <c r="F13" s="59"/>
      <c r="G13" s="60"/>
      <c r="H13" s="60"/>
      <c r="I13" s="61"/>
      <c r="J13" s="33"/>
      <c r="K13" s="19"/>
      <c r="L13" s="19"/>
      <c r="M13" s="19"/>
    </row>
    <row r="14" spans="1:13" x14ac:dyDescent="0.25">
      <c r="A14" s="57"/>
      <c r="B14" s="58"/>
      <c r="C14" s="59"/>
      <c r="D14" s="60"/>
      <c r="E14" s="60"/>
      <c r="F14" s="59"/>
      <c r="G14" s="60"/>
      <c r="H14" s="60"/>
      <c r="I14" s="61"/>
      <c r="J14" s="33"/>
      <c r="K14" s="19"/>
      <c r="L14" s="19"/>
      <c r="M14" s="19"/>
    </row>
    <row r="15" spans="1:13" x14ac:dyDescent="0.25">
      <c r="A15" s="57"/>
      <c r="B15" s="62"/>
      <c r="C15" s="59"/>
      <c r="D15" s="60"/>
      <c r="E15" s="60"/>
      <c r="F15" s="59"/>
      <c r="G15" s="60"/>
      <c r="H15" s="60"/>
      <c r="I15" s="61"/>
      <c r="J15" s="33"/>
      <c r="K15" s="19"/>
      <c r="L15" s="19"/>
      <c r="M15" s="19"/>
    </row>
    <row r="16" spans="1:13" x14ac:dyDescent="0.25">
      <c r="A16" s="57"/>
      <c r="B16" s="62"/>
      <c r="C16" s="59"/>
      <c r="D16" s="60"/>
      <c r="E16" s="60"/>
      <c r="F16" s="59"/>
      <c r="G16" s="60"/>
      <c r="H16" s="60"/>
      <c r="I16" s="61"/>
      <c r="J16" s="33"/>
      <c r="K16" s="19"/>
      <c r="L16" s="19"/>
      <c r="M16" s="19"/>
    </row>
    <row r="17" spans="1:13" x14ac:dyDescent="0.25">
      <c r="A17" s="57"/>
      <c r="B17" s="62"/>
      <c r="C17" s="59"/>
      <c r="D17" s="60"/>
      <c r="E17" s="60"/>
      <c r="F17" s="59"/>
      <c r="G17" s="60"/>
      <c r="H17" s="60"/>
      <c r="I17" s="61"/>
      <c r="J17" s="33"/>
      <c r="K17" s="19"/>
      <c r="L17" s="19"/>
      <c r="M17" s="19"/>
    </row>
    <row r="18" spans="1:13" x14ac:dyDescent="0.25">
      <c r="A18" s="57"/>
      <c r="B18" s="62"/>
      <c r="C18" s="59"/>
      <c r="D18" s="60"/>
      <c r="E18" s="60"/>
      <c r="F18" s="59"/>
      <c r="G18" s="60"/>
      <c r="H18" s="60"/>
      <c r="I18" s="61"/>
      <c r="J18" s="33"/>
      <c r="K18" s="19"/>
      <c r="L18" s="19"/>
      <c r="M18" s="19"/>
    </row>
    <row r="19" spans="1:13" x14ac:dyDescent="0.25">
      <c r="A19" s="57"/>
      <c r="B19" s="62"/>
      <c r="C19" s="59"/>
      <c r="D19" s="60"/>
      <c r="E19" s="60"/>
      <c r="F19" s="59"/>
      <c r="G19" s="60"/>
      <c r="H19" s="60"/>
      <c r="I19" s="61"/>
      <c r="J19" s="33"/>
      <c r="K19" s="19"/>
      <c r="L19" s="19"/>
      <c r="M19" s="19"/>
    </row>
    <row r="20" spans="1:13" x14ac:dyDescent="0.25">
      <c r="A20" s="57"/>
      <c r="B20" s="63"/>
      <c r="C20" s="59"/>
      <c r="D20" s="60"/>
      <c r="E20" s="60"/>
      <c r="F20" s="59"/>
      <c r="G20" s="60"/>
      <c r="H20" s="60"/>
      <c r="I20" s="61"/>
      <c r="J20" s="33"/>
      <c r="K20" s="19"/>
      <c r="L20" s="19"/>
      <c r="M20" s="19"/>
    </row>
    <row r="21" spans="1:13" x14ac:dyDescent="0.25">
      <c r="A21" s="57"/>
      <c r="B21" s="62"/>
      <c r="C21" s="59"/>
      <c r="D21" s="60"/>
      <c r="E21" s="60"/>
      <c r="F21" s="59"/>
      <c r="G21" s="60"/>
      <c r="H21" s="60"/>
      <c r="I21" s="61"/>
      <c r="J21" s="33"/>
      <c r="K21" s="19"/>
      <c r="L21" s="19"/>
      <c r="M21" s="19"/>
    </row>
    <row r="22" spans="1:13" x14ac:dyDescent="0.25">
      <c r="A22" s="57"/>
      <c r="B22" s="62"/>
      <c r="C22" s="59"/>
      <c r="D22" s="60"/>
      <c r="E22" s="60"/>
      <c r="F22" s="59"/>
      <c r="G22" s="60"/>
      <c r="H22" s="60"/>
      <c r="I22" s="61"/>
      <c r="J22" s="33"/>
      <c r="K22" s="19"/>
      <c r="L22" s="19"/>
      <c r="M22" s="19"/>
    </row>
    <row r="23" spans="1:13" x14ac:dyDescent="0.25">
      <c r="A23" s="57"/>
      <c r="B23" s="62"/>
      <c r="C23" s="59"/>
      <c r="D23" s="60"/>
      <c r="E23" s="60"/>
      <c r="F23" s="59"/>
      <c r="G23" s="60"/>
      <c r="H23" s="60"/>
      <c r="I23" s="61"/>
      <c r="J23" s="33"/>
      <c r="K23" s="19"/>
      <c r="L23" s="19"/>
      <c r="M23" s="19"/>
    </row>
    <row r="24" spans="1:13" x14ac:dyDescent="0.25">
      <c r="A24" s="57"/>
      <c r="B24" s="62"/>
      <c r="C24" s="59"/>
      <c r="D24" s="60"/>
      <c r="E24" s="60"/>
      <c r="F24" s="59"/>
      <c r="G24" s="60"/>
      <c r="H24" s="60"/>
      <c r="I24" s="61"/>
      <c r="J24" s="33"/>
      <c r="K24" s="19"/>
      <c r="L24" s="19"/>
      <c r="M24" s="19"/>
    </row>
    <row r="25" spans="1:13" x14ac:dyDescent="0.25">
      <c r="A25" s="64"/>
      <c r="B25" s="62"/>
      <c r="C25" s="65"/>
      <c r="D25" s="65"/>
      <c r="E25" s="65"/>
      <c r="F25" s="65"/>
      <c r="G25" s="65"/>
      <c r="H25" s="65"/>
      <c r="I25" s="65"/>
      <c r="J25" s="33"/>
      <c r="K25" s="19"/>
      <c r="L25" s="19"/>
      <c r="M25" s="19"/>
    </row>
    <row r="26" spans="1:13" x14ac:dyDescent="0.25">
      <c r="A26" s="64"/>
      <c r="B26" s="62"/>
      <c r="C26" s="65"/>
      <c r="D26" s="65"/>
      <c r="E26" s="65"/>
      <c r="F26" s="65"/>
      <c r="G26" s="65"/>
      <c r="H26" s="65"/>
      <c r="I26" s="65"/>
      <c r="J26" s="33"/>
      <c r="K26" s="19"/>
      <c r="L26" s="19"/>
      <c r="M26" s="19"/>
    </row>
    <row r="27" spans="1:13" x14ac:dyDescent="0.25">
      <c r="A27" s="64"/>
      <c r="B27" s="62"/>
      <c r="C27" s="65"/>
      <c r="D27" s="65"/>
      <c r="E27" s="65"/>
      <c r="F27" s="65"/>
      <c r="G27" s="65"/>
      <c r="H27" s="65"/>
      <c r="I27" s="65"/>
      <c r="J27" s="33"/>
      <c r="K27" s="19"/>
      <c r="L27" s="19"/>
      <c r="M27" s="19"/>
    </row>
    <row r="28" spans="1:13" x14ac:dyDescent="0.25">
      <c r="A28" s="64"/>
      <c r="B28" s="62"/>
      <c r="C28" s="65"/>
      <c r="D28" s="65"/>
      <c r="E28" s="65"/>
      <c r="F28" s="65"/>
      <c r="G28" s="65"/>
      <c r="H28" s="65"/>
      <c r="I28" s="65"/>
      <c r="J28" s="33"/>
      <c r="K28" s="19"/>
      <c r="L28" s="19"/>
      <c r="M28" s="19"/>
    </row>
    <row r="29" spans="1:13" x14ac:dyDescent="0.25">
      <c r="A29" s="64"/>
      <c r="B29" s="62"/>
      <c r="C29" s="65"/>
      <c r="D29" s="65"/>
      <c r="E29" s="65"/>
      <c r="F29" s="65"/>
      <c r="G29" s="65"/>
      <c r="H29" s="65"/>
      <c r="I29" s="65"/>
      <c r="J29" s="33"/>
      <c r="K29" s="19"/>
      <c r="L29" s="19"/>
      <c r="M29" s="19"/>
    </row>
    <row r="30" spans="1:13" x14ac:dyDescent="0.25">
      <c r="A30" s="64"/>
      <c r="B30" s="62"/>
      <c r="C30" s="65"/>
      <c r="D30" s="65"/>
      <c r="E30" s="65"/>
      <c r="F30" s="65"/>
      <c r="G30" s="65"/>
      <c r="H30" s="65"/>
      <c r="I30" s="65"/>
      <c r="J30" s="33"/>
      <c r="K30" s="19"/>
      <c r="L30" s="19"/>
      <c r="M30" s="19"/>
    </row>
    <row r="31" spans="1:13" x14ac:dyDescent="0.25">
      <c r="A31" s="64"/>
      <c r="B31" s="62"/>
      <c r="C31" s="65"/>
      <c r="D31" s="65"/>
      <c r="E31" s="65"/>
      <c r="F31" s="65"/>
      <c r="G31" s="65"/>
      <c r="H31" s="65"/>
      <c r="I31" s="65"/>
      <c r="J31" s="33"/>
      <c r="K31" s="19"/>
      <c r="L31" s="19"/>
      <c r="M31" s="19"/>
    </row>
    <row r="32" spans="1:13" x14ac:dyDescent="0.25">
      <c r="A32" s="64"/>
      <c r="B32" s="62"/>
      <c r="C32" s="65"/>
      <c r="D32" s="65"/>
      <c r="E32" s="65"/>
      <c r="F32" s="65"/>
      <c r="G32" s="65"/>
      <c r="H32" s="65"/>
      <c r="I32" s="65"/>
      <c r="J32" s="33"/>
      <c r="K32" s="19"/>
      <c r="L32" s="19"/>
      <c r="M32" s="19"/>
    </row>
    <row r="33" spans="1:13" x14ac:dyDescent="0.25">
      <c r="A33" s="64"/>
      <c r="B33" s="62"/>
      <c r="C33" s="65"/>
      <c r="D33" s="65"/>
      <c r="E33" s="65"/>
      <c r="F33" s="65"/>
      <c r="G33" s="65"/>
      <c r="H33" s="65"/>
      <c r="I33" s="65"/>
      <c r="J33" s="33"/>
      <c r="K33" s="19"/>
      <c r="L33" s="19"/>
      <c r="M33" s="19"/>
    </row>
    <row r="34" spans="1:13" x14ac:dyDescent="0.25">
      <c r="A34" s="64"/>
      <c r="B34" s="62"/>
      <c r="C34" s="65"/>
      <c r="D34" s="65"/>
      <c r="E34" s="65"/>
      <c r="F34" s="65"/>
      <c r="G34" s="65"/>
      <c r="H34" s="65"/>
      <c r="I34" s="65"/>
      <c r="J34" s="33"/>
      <c r="K34" s="19"/>
      <c r="L34" s="19"/>
      <c r="M34" s="19"/>
    </row>
    <row r="35" spans="1:13" x14ac:dyDescent="0.25">
      <c r="A35" s="64"/>
      <c r="B35" s="62"/>
      <c r="C35" s="65"/>
      <c r="D35" s="65"/>
      <c r="E35" s="65"/>
      <c r="F35" s="65"/>
      <c r="G35" s="65"/>
      <c r="H35" s="65"/>
      <c r="I35" s="65"/>
      <c r="J35" s="33"/>
      <c r="K35" s="19"/>
      <c r="L35" s="19"/>
      <c r="M35" s="19"/>
    </row>
    <row r="36" spans="1:13" x14ac:dyDescent="0.25">
      <c r="A36" s="64"/>
      <c r="B36" s="62"/>
      <c r="C36" s="65"/>
      <c r="D36" s="65"/>
      <c r="E36" s="65"/>
      <c r="F36" s="65"/>
      <c r="G36" s="65"/>
      <c r="H36" s="65"/>
      <c r="I36" s="65"/>
      <c r="J36" s="33"/>
      <c r="K36" s="19"/>
      <c r="L36" s="19"/>
      <c r="M36" s="19"/>
    </row>
    <row r="37" spans="1:13" x14ac:dyDescent="0.25">
      <c r="A37" s="29"/>
      <c r="B37" s="55">
        <f>COUNTIF(B7:B36, "X")</f>
        <v>5</v>
      </c>
      <c r="C37" s="56">
        <f t="shared" ref="C37:H37" si="0">SUM(C7:C36)</f>
        <v>7.1999999999999993</v>
      </c>
      <c r="D37" s="56">
        <f t="shared" si="0"/>
        <v>523760</v>
      </c>
      <c r="E37" s="56">
        <f t="shared" si="0"/>
        <v>58122</v>
      </c>
      <c r="F37" s="56">
        <f t="shared" si="0"/>
        <v>6.9999999999999991</v>
      </c>
      <c r="G37" s="56">
        <f t="shared" si="0"/>
        <v>482524</v>
      </c>
      <c r="H37" s="56">
        <f t="shared" si="0"/>
        <v>42184.3</v>
      </c>
      <c r="I37" s="30"/>
      <c r="J37" s="33"/>
      <c r="K37" s="19"/>
      <c r="L37" s="19"/>
      <c r="M37" s="19"/>
    </row>
    <row r="38" spans="1:13" ht="14.4" customHeight="1" x14ac:dyDescent="0.25">
      <c r="A38" s="26" t="s">
        <v>15</v>
      </c>
      <c r="B38" s="26"/>
      <c r="C38" s="26"/>
      <c r="D38" s="26"/>
      <c r="E38" s="26"/>
      <c r="F38" s="26"/>
      <c r="G38" s="26"/>
      <c r="H38" s="26"/>
      <c r="I38" s="26"/>
      <c r="J38" s="35"/>
      <c r="K38" s="26"/>
      <c r="L38" s="26"/>
      <c r="M38" s="26"/>
    </row>
    <row r="39" spans="1:13" x14ac:dyDescent="0.25">
      <c r="A39" s="113" t="s">
        <v>139</v>
      </c>
      <c r="B39" s="114"/>
      <c r="C39" s="114"/>
      <c r="D39" s="114"/>
      <c r="E39" s="114"/>
      <c r="F39" s="114"/>
      <c r="G39" s="114"/>
      <c r="H39" s="114"/>
      <c r="I39" s="115"/>
      <c r="J39" s="32"/>
      <c r="K39" s="27"/>
      <c r="L39" s="27"/>
      <c r="M39" s="27"/>
    </row>
    <row r="40" spans="1:13" ht="85.5" customHeight="1" x14ac:dyDescent="0.25">
      <c r="A40" s="116"/>
      <c r="B40" s="117"/>
      <c r="C40" s="117"/>
      <c r="D40" s="117"/>
      <c r="E40" s="117"/>
      <c r="F40" s="117"/>
      <c r="G40" s="117"/>
      <c r="H40" s="117"/>
      <c r="I40" s="118"/>
      <c r="J40" s="36"/>
      <c r="K40" s="28"/>
      <c r="L40" s="28"/>
      <c r="M40" s="28"/>
    </row>
    <row r="41" spans="1:13" ht="12.9" customHeight="1" x14ac:dyDescent="0.25">
      <c r="A41" s="19"/>
      <c r="B41" s="1"/>
      <c r="C41" s="19"/>
      <c r="D41" s="19"/>
      <c r="E41" s="19"/>
      <c r="F41" s="1"/>
      <c r="G41" s="19"/>
      <c r="H41" s="19"/>
      <c r="I41" s="19"/>
      <c r="J41" s="28"/>
      <c r="K41" s="28"/>
      <c r="L41" s="28"/>
      <c r="M41" s="28"/>
    </row>
  </sheetData>
  <sheetProtection algorithmName="SHA-512" hashValue="v/KEcDROEcSuGygBheL1Qk073RvYkrHFSKwQRsAHpvjedmHAjuQuyprFzr9OCNlyqg7IX19I+/y31iuQns07vQ==" saltValue="QgSqmrV+8mq+0VDlUytq9Q==" spinCount="100000" sheet="1" objects="1" scenarios="1"/>
  <mergeCells count="9">
    <mergeCell ref="A39:I40"/>
    <mergeCell ref="A1:I1"/>
    <mergeCell ref="A2:I2"/>
    <mergeCell ref="C3:E3"/>
    <mergeCell ref="D5:E5"/>
    <mergeCell ref="C4:E4"/>
    <mergeCell ref="F3:H3"/>
    <mergeCell ref="G5:H5"/>
    <mergeCell ref="F4: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13E3-8CEF-47FF-AC74-0DB31DA58BA2}">
  <dimension ref="A1:G30"/>
  <sheetViews>
    <sheetView workbookViewId="0">
      <selection activeCell="H8" sqref="H8"/>
    </sheetView>
  </sheetViews>
  <sheetFormatPr defaultRowHeight="13.2" x14ac:dyDescent="0.25"/>
  <cols>
    <col min="1" max="1" width="26.77734375" customWidth="1"/>
    <col min="2" max="2" width="50.109375" customWidth="1"/>
    <col min="3" max="3" width="14.33203125" customWidth="1"/>
    <col min="4" max="4" width="14.6640625" customWidth="1"/>
    <col min="5" max="5" width="12" customWidth="1"/>
    <col min="6" max="6" width="21.77734375" customWidth="1"/>
    <col min="7" max="7" width="15.77734375" customWidth="1"/>
  </cols>
  <sheetData>
    <row r="1" spans="1:7" ht="18" x14ac:dyDescent="0.25">
      <c r="A1" s="136" t="s">
        <v>16</v>
      </c>
      <c r="B1" s="136"/>
      <c r="C1" s="136"/>
      <c r="D1" s="136"/>
      <c r="E1" s="136"/>
      <c r="F1" s="136"/>
      <c r="G1" s="3"/>
    </row>
    <row r="2" spans="1:7" ht="18.899999999999999" customHeight="1" x14ac:dyDescent="0.25">
      <c r="A2" s="137" t="s">
        <v>17</v>
      </c>
      <c r="B2" s="137"/>
      <c r="C2" s="137"/>
      <c r="D2" s="137"/>
      <c r="E2" s="137"/>
      <c r="F2" s="137"/>
      <c r="G2" s="137"/>
    </row>
    <row r="3" spans="1:7" ht="30.6" x14ac:dyDescent="0.25">
      <c r="A3" s="40" t="s">
        <v>18</v>
      </c>
      <c r="B3" s="41" t="s">
        <v>19</v>
      </c>
      <c r="C3" s="41" t="s">
        <v>20</v>
      </c>
      <c r="D3" s="43" t="s">
        <v>95</v>
      </c>
      <c r="E3" s="43" t="s">
        <v>96</v>
      </c>
      <c r="F3" s="44" t="s">
        <v>21</v>
      </c>
      <c r="G3" s="42" t="s">
        <v>94</v>
      </c>
    </row>
    <row r="4" spans="1:7" ht="12.9" customHeight="1" x14ac:dyDescent="0.25">
      <c r="A4" s="37" t="s">
        <v>22</v>
      </c>
      <c r="B4" s="37" t="s">
        <v>23</v>
      </c>
      <c r="C4" s="39">
        <v>800</v>
      </c>
      <c r="D4" s="37" t="s">
        <v>24</v>
      </c>
      <c r="E4" s="37" t="s">
        <v>25</v>
      </c>
      <c r="F4" s="39">
        <v>200</v>
      </c>
      <c r="G4" s="4">
        <v>75</v>
      </c>
    </row>
    <row r="5" spans="1:7" ht="12.9" customHeight="1" x14ac:dyDescent="0.25">
      <c r="A5" s="37" t="s">
        <v>26</v>
      </c>
      <c r="B5" s="37" t="s">
        <v>27</v>
      </c>
      <c r="C5" s="38">
        <v>2000</v>
      </c>
      <c r="D5" s="37" t="s">
        <v>28</v>
      </c>
      <c r="E5" s="37" t="s">
        <v>29</v>
      </c>
      <c r="F5" s="39">
        <v>100</v>
      </c>
      <c r="G5" s="4">
        <v>65</v>
      </c>
    </row>
    <row r="6" spans="1:7" ht="12.9" customHeight="1" x14ac:dyDescent="0.25">
      <c r="A6" s="83"/>
      <c r="B6" s="83"/>
      <c r="C6" s="84"/>
      <c r="D6" s="83"/>
      <c r="E6" s="83"/>
      <c r="F6" s="84"/>
      <c r="G6" s="85"/>
    </row>
    <row r="7" spans="1:7" ht="12.9" customHeight="1" x14ac:dyDescent="0.25">
      <c r="A7" s="83"/>
      <c r="B7" s="83"/>
      <c r="C7" s="84"/>
      <c r="D7" s="83"/>
      <c r="E7" s="83"/>
      <c r="F7" s="84"/>
      <c r="G7" s="85"/>
    </row>
    <row r="8" spans="1:7" ht="12.9" customHeight="1" x14ac:dyDescent="0.25">
      <c r="A8" s="83" t="s">
        <v>158</v>
      </c>
      <c r="B8" s="83" t="s">
        <v>159</v>
      </c>
      <c r="C8" s="84" t="s">
        <v>163</v>
      </c>
      <c r="D8" s="83" t="s">
        <v>160</v>
      </c>
      <c r="E8" s="83" t="s">
        <v>161</v>
      </c>
      <c r="F8" s="84">
        <v>774</v>
      </c>
      <c r="G8" s="85">
        <v>700</v>
      </c>
    </row>
    <row r="9" spans="1:7" ht="12.9" customHeight="1" x14ac:dyDescent="0.25">
      <c r="A9" s="83"/>
      <c r="B9" s="83"/>
      <c r="C9" s="84"/>
      <c r="D9" s="83"/>
      <c r="E9" s="83"/>
      <c r="F9" s="84"/>
      <c r="G9" s="85"/>
    </row>
    <row r="10" spans="1:7" ht="12.9" customHeight="1" x14ac:dyDescent="0.25">
      <c r="A10" s="83"/>
      <c r="B10" s="83"/>
      <c r="C10" s="84"/>
      <c r="D10" s="83"/>
      <c r="E10" s="83"/>
      <c r="F10" s="84"/>
      <c r="G10" s="85"/>
    </row>
    <row r="11" spans="1:7" ht="12.9" customHeight="1" x14ac:dyDescent="0.25">
      <c r="A11" s="83"/>
      <c r="B11" s="83"/>
      <c r="C11" s="84"/>
      <c r="D11" s="83"/>
      <c r="E11" s="83"/>
      <c r="F11" s="84"/>
      <c r="G11" s="85"/>
    </row>
    <row r="12" spans="1:7" ht="12.9" customHeight="1" x14ac:dyDescent="0.25">
      <c r="A12" s="83"/>
      <c r="B12" s="83"/>
      <c r="C12" s="84"/>
      <c r="D12" s="83"/>
      <c r="E12" s="83"/>
      <c r="F12" s="84"/>
      <c r="G12" s="85"/>
    </row>
    <row r="13" spans="1:7" ht="12.9" customHeight="1" x14ac:dyDescent="0.25">
      <c r="A13" s="83"/>
      <c r="B13" s="83"/>
      <c r="C13" s="84"/>
      <c r="D13" s="83"/>
      <c r="E13" s="83"/>
      <c r="F13" s="84"/>
      <c r="G13" s="85"/>
    </row>
    <row r="14" spans="1:7" ht="12.9" customHeight="1" x14ac:dyDescent="0.25">
      <c r="A14" s="83"/>
      <c r="B14" s="83"/>
      <c r="C14" s="84"/>
      <c r="D14" s="83"/>
      <c r="E14" s="83"/>
      <c r="F14" s="84"/>
      <c r="G14" s="85"/>
    </row>
    <row r="15" spans="1:7" ht="12.9" customHeight="1" x14ac:dyDescent="0.25">
      <c r="A15" s="83"/>
      <c r="B15" s="83"/>
      <c r="C15" s="84"/>
      <c r="D15" s="83"/>
      <c r="E15" s="83"/>
      <c r="F15" s="84"/>
      <c r="G15" s="85"/>
    </row>
    <row r="16" spans="1:7" ht="12.9" customHeight="1" x14ac:dyDescent="0.25">
      <c r="A16" s="83"/>
      <c r="B16" s="83"/>
      <c r="C16" s="84"/>
      <c r="D16" s="83"/>
      <c r="E16" s="83"/>
      <c r="F16" s="84"/>
      <c r="G16" s="85"/>
    </row>
    <row r="17" spans="1:7" ht="12.9" customHeight="1" x14ac:dyDescent="0.25">
      <c r="A17" s="83"/>
      <c r="B17" s="83"/>
      <c r="C17" s="84"/>
      <c r="D17" s="83"/>
      <c r="E17" s="83"/>
      <c r="F17" s="84"/>
      <c r="G17" s="85"/>
    </row>
    <row r="18" spans="1:7" x14ac:dyDescent="0.25">
      <c r="A18" s="86"/>
      <c r="B18" s="86"/>
      <c r="C18" s="86"/>
      <c r="D18" s="86"/>
      <c r="E18" s="86"/>
      <c r="F18" s="86"/>
      <c r="G18" s="82"/>
    </row>
    <row r="19" spans="1:7" x14ac:dyDescent="0.25">
      <c r="A19" s="86"/>
      <c r="B19" s="86"/>
      <c r="C19" s="86"/>
      <c r="D19" s="86"/>
      <c r="E19" s="86"/>
      <c r="F19" s="86"/>
      <c r="G19" s="82"/>
    </row>
    <row r="20" spans="1:7" x14ac:dyDescent="0.25">
      <c r="A20" s="86"/>
      <c r="B20" s="86"/>
      <c r="C20" s="86"/>
      <c r="D20" s="86"/>
      <c r="E20" s="86"/>
      <c r="F20" s="86"/>
      <c r="G20" s="82"/>
    </row>
    <row r="21" spans="1:7" x14ac:dyDescent="0.25">
      <c r="A21" s="86"/>
      <c r="B21" s="86"/>
      <c r="C21" s="86"/>
      <c r="D21" s="86"/>
      <c r="E21" s="86"/>
      <c r="F21" s="86"/>
      <c r="G21" s="82"/>
    </row>
    <row r="22" spans="1:7" x14ac:dyDescent="0.25">
      <c r="A22" s="86"/>
      <c r="B22" s="86"/>
      <c r="C22" s="86"/>
      <c r="D22" s="86"/>
      <c r="E22" s="86"/>
      <c r="F22" s="86"/>
      <c r="G22" s="82"/>
    </row>
    <row r="23" spans="1:7" x14ac:dyDescent="0.25">
      <c r="A23" s="86"/>
      <c r="B23" s="86"/>
      <c r="C23" s="86"/>
      <c r="D23" s="86"/>
      <c r="E23" s="86"/>
      <c r="F23" s="86"/>
      <c r="G23" s="82"/>
    </row>
    <row r="24" spans="1:7" x14ac:dyDescent="0.25">
      <c r="A24" s="86"/>
      <c r="B24" s="86"/>
      <c r="C24" s="86"/>
      <c r="D24" s="86"/>
      <c r="E24" s="86"/>
      <c r="F24" s="86"/>
      <c r="G24" s="82"/>
    </row>
    <row r="25" spans="1:7" x14ac:dyDescent="0.25">
      <c r="A25" s="87"/>
      <c r="B25" s="87"/>
      <c r="C25" s="87"/>
      <c r="D25" s="87"/>
      <c r="E25" s="87"/>
      <c r="F25" s="86"/>
      <c r="G25" s="82"/>
    </row>
    <row r="26" spans="1:7" ht="15.6" x14ac:dyDescent="0.25">
      <c r="A26" s="147" t="s">
        <v>30</v>
      </c>
      <c r="B26" s="148"/>
      <c r="C26" s="148"/>
      <c r="D26" s="148"/>
      <c r="E26" s="46"/>
      <c r="F26" s="153">
        <v>774</v>
      </c>
      <c r="G26" s="154"/>
    </row>
    <row r="27" spans="1:7" ht="15.6" x14ac:dyDescent="0.25">
      <c r="A27" s="149" t="s">
        <v>162</v>
      </c>
      <c r="B27" s="150"/>
      <c r="C27" s="150"/>
      <c r="D27" s="150"/>
      <c r="E27" s="47"/>
      <c r="F27" s="151">
        <v>700</v>
      </c>
      <c r="G27" s="152"/>
    </row>
    <row r="28" spans="1:7" ht="15.6" x14ac:dyDescent="0.25">
      <c r="A28" s="138" t="s">
        <v>31</v>
      </c>
      <c r="B28" s="139"/>
      <c r="C28" s="139"/>
      <c r="D28" s="139"/>
      <c r="E28" s="45"/>
      <c r="F28" s="145">
        <v>700</v>
      </c>
      <c r="G28" s="146"/>
    </row>
    <row r="29" spans="1:7" x14ac:dyDescent="0.25">
      <c r="A29" s="140" t="s">
        <v>32</v>
      </c>
      <c r="B29" s="140"/>
      <c r="C29" s="140"/>
      <c r="D29" s="140"/>
      <c r="E29" s="140"/>
      <c r="F29" s="141"/>
      <c r="G29" s="141"/>
    </row>
    <row r="30" spans="1:7" ht="86.4" customHeight="1" x14ac:dyDescent="0.25">
      <c r="A30" s="142" t="s">
        <v>165</v>
      </c>
      <c r="B30" s="143"/>
      <c r="C30" s="143"/>
      <c r="D30" s="143"/>
      <c r="E30" s="143"/>
      <c r="F30" s="143"/>
      <c r="G30" s="144"/>
    </row>
  </sheetData>
  <sheetProtection algorithmName="SHA-512" hashValue="aAucy3R4hDZnZboLzHcIGL/gFcwDiWtV7ziPeb+TZVPBIWFappNiZSAkptLywN9Wlt/wVPucx9suSQDHHZLMrg==" saltValue="Z8n9vkQ3EeWaQT/VX3nFMA==" spinCount="100000" sheet="1" objects="1" scenarios="1"/>
  <mergeCells count="10">
    <mergeCell ref="A1:F1"/>
    <mergeCell ref="A2:G2"/>
    <mergeCell ref="A28:D28"/>
    <mergeCell ref="A29:G29"/>
    <mergeCell ref="A30:G30"/>
    <mergeCell ref="F28:G28"/>
    <mergeCell ref="A26:D26"/>
    <mergeCell ref="A27:D27"/>
    <mergeCell ref="F27:G27"/>
    <mergeCell ref="F26:G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B9368-2BEF-492F-A1A4-E25CC73B3411}">
  <dimension ref="A1:AY40"/>
  <sheetViews>
    <sheetView zoomScaleNormal="100" workbookViewId="0">
      <selection activeCell="E16" sqref="E16"/>
    </sheetView>
  </sheetViews>
  <sheetFormatPr defaultRowHeight="13.2" x14ac:dyDescent="0.25"/>
  <cols>
    <col min="1" max="1" width="41" customWidth="1"/>
    <col min="2" max="2" width="20.77734375" customWidth="1"/>
    <col min="3" max="3" width="18" customWidth="1"/>
  </cols>
  <sheetData>
    <row r="1" spans="1:51" ht="66.599999999999994" customHeight="1" x14ac:dyDescent="0.25">
      <c r="A1" s="157" t="s">
        <v>91</v>
      </c>
      <c r="B1" s="158"/>
      <c r="C1" s="158"/>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ht="14.4" x14ac:dyDescent="0.25">
      <c r="A2" s="25" t="s">
        <v>88</v>
      </c>
      <c r="B2" s="155" t="s">
        <v>89</v>
      </c>
      <c r="C2" s="156"/>
      <c r="D2" s="22"/>
    </row>
    <row r="3" spans="1:51" ht="14.4" x14ac:dyDescent="0.25">
      <c r="A3" s="15" t="s">
        <v>52</v>
      </c>
      <c r="B3" s="24" t="s">
        <v>33</v>
      </c>
      <c r="C3" s="24" t="s">
        <v>34</v>
      </c>
      <c r="D3" s="22"/>
    </row>
    <row r="4" spans="1:51" ht="14.4" x14ac:dyDescent="0.25">
      <c r="A4" s="14" t="s">
        <v>35</v>
      </c>
      <c r="B4" s="88">
        <v>73856</v>
      </c>
      <c r="C4" s="92">
        <f t="shared" ref="C4:C9" si="0">B4/$B$40</f>
        <v>0.61546666666666672</v>
      </c>
      <c r="D4" s="22"/>
    </row>
    <row r="5" spans="1:51" ht="14.4" x14ac:dyDescent="0.25">
      <c r="A5" s="14" t="s">
        <v>36</v>
      </c>
      <c r="B5" s="88"/>
      <c r="C5" s="92">
        <f t="shared" si="0"/>
        <v>0</v>
      </c>
      <c r="D5" s="22"/>
    </row>
    <row r="6" spans="1:51" ht="14.4" x14ac:dyDescent="0.25">
      <c r="A6" s="14" t="s">
        <v>37</v>
      </c>
      <c r="B6" s="88"/>
      <c r="C6" s="92">
        <f t="shared" si="0"/>
        <v>0</v>
      </c>
      <c r="D6" s="22"/>
    </row>
    <row r="7" spans="1:51" ht="14.4" x14ac:dyDescent="0.25">
      <c r="A7" s="14" t="s">
        <v>38</v>
      </c>
      <c r="B7" s="88">
        <v>22744</v>
      </c>
      <c r="C7" s="92">
        <f t="shared" si="0"/>
        <v>0.18953333333333333</v>
      </c>
      <c r="D7" s="22"/>
    </row>
    <row r="8" spans="1:51" ht="14.4" x14ac:dyDescent="0.25">
      <c r="A8" s="14" t="s">
        <v>39</v>
      </c>
      <c r="B8" s="88"/>
      <c r="C8" s="92">
        <f t="shared" si="0"/>
        <v>0</v>
      </c>
      <c r="D8" s="22"/>
    </row>
    <row r="9" spans="1:51" ht="14.4" x14ac:dyDescent="0.25">
      <c r="A9" s="14" t="s">
        <v>40</v>
      </c>
      <c r="B9" s="88"/>
      <c r="C9" s="92">
        <f t="shared" si="0"/>
        <v>0</v>
      </c>
      <c r="D9" s="22"/>
    </row>
    <row r="10" spans="1:51" ht="14.4" x14ac:dyDescent="0.25">
      <c r="A10" s="13" t="s">
        <v>53</v>
      </c>
      <c r="B10" s="17">
        <f>SUM(B4:B9)</f>
        <v>96600</v>
      </c>
      <c r="C10" s="93">
        <f>SUM(C4:C9)</f>
        <v>0.80500000000000005</v>
      </c>
      <c r="D10" s="22"/>
    </row>
    <row r="11" spans="1:51" ht="14.4" x14ac:dyDescent="0.25">
      <c r="A11" s="14" t="s">
        <v>41</v>
      </c>
      <c r="B11" s="88"/>
      <c r="C11" s="92">
        <f t="shared" ref="C11:C25" si="1">B11/$B$40</f>
        <v>0</v>
      </c>
      <c r="D11" s="22"/>
    </row>
    <row r="12" spans="1:51" ht="14.4" x14ac:dyDescent="0.25">
      <c r="A12" s="23" t="s">
        <v>86</v>
      </c>
      <c r="B12" s="89"/>
      <c r="C12" s="92">
        <f t="shared" si="1"/>
        <v>0</v>
      </c>
      <c r="D12" s="22"/>
    </row>
    <row r="13" spans="1:51" ht="14.4" x14ac:dyDescent="0.25">
      <c r="A13" s="14" t="s">
        <v>42</v>
      </c>
      <c r="B13" s="88"/>
      <c r="C13" s="92">
        <f t="shared" si="1"/>
        <v>0</v>
      </c>
      <c r="D13" s="22"/>
    </row>
    <row r="14" spans="1:51" ht="14.4" x14ac:dyDescent="0.25">
      <c r="A14" s="95" t="s">
        <v>54</v>
      </c>
      <c r="B14" s="89"/>
      <c r="C14" s="92">
        <f t="shared" si="1"/>
        <v>0</v>
      </c>
      <c r="D14" s="22"/>
    </row>
    <row r="15" spans="1:51" ht="14.4" x14ac:dyDescent="0.25">
      <c r="A15" s="95" t="s">
        <v>54</v>
      </c>
      <c r="B15" s="89"/>
      <c r="C15" s="92">
        <f t="shared" si="1"/>
        <v>0</v>
      </c>
      <c r="D15" s="22"/>
    </row>
    <row r="16" spans="1:51" ht="14.4" x14ac:dyDescent="0.25">
      <c r="A16" s="95" t="s">
        <v>54</v>
      </c>
      <c r="B16" s="89"/>
      <c r="C16" s="92">
        <f t="shared" si="1"/>
        <v>0</v>
      </c>
      <c r="D16" s="22"/>
    </row>
    <row r="17" spans="1:4" ht="14.4" x14ac:dyDescent="0.25">
      <c r="A17" s="23" t="s">
        <v>87</v>
      </c>
      <c r="B17" s="89"/>
      <c r="C17" s="92">
        <f t="shared" si="1"/>
        <v>0</v>
      </c>
      <c r="D17" s="22"/>
    </row>
    <row r="18" spans="1:4" ht="14.4" x14ac:dyDescent="0.25">
      <c r="A18" s="14" t="s">
        <v>43</v>
      </c>
      <c r="B18" s="89"/>
      <c r="C18" s="92">
        <f t="shared" si="1"/>
        <v>0</v>
      </c>
      <c r="D18" s="22"/>
    </row>
    <row r="19" spans="1:4" ht="14.4" x14ac:dyDescent="0.25">
      <c r="A19" s="14" t="s">
        <v>55</v>
      </c>
      <c r="B19" s="88"/>
      <c r="C19" s="92">
        <f t="shared" si="1"/>
        <v>0</v>
      </c>
      <c r="D19" s="22"/>
    </row>
    <row r="20" spans="1:4" ht="14.4" x14ac:dyDescent="0.25">
      <c r="A20" s="14" t="s">
        <v>44</v>
      </c>
      <c r="B20" s="88"/>
      <c r="C20" s="92">
        <f t="shared" si="1"/>
        <v>0</v>
      </c>
      <c r="D20" s="22"/>
    </row>
    <row r="21" spans="1:4" ht="14.4" x14ac:dyDescent="0.25">
      <c r="A21" s="14" t="s">
        <v>45</v>
      </c>
      <c r="B21" s="88"/>
      <c r="C21" s="92">
        <f t="shared" si="1"/>
        <v>0</v>
      </c>
      <c r="D21" s="22"/>
    </row>
    <row r="22" spans="1:4" ht="14.4" x14ac:dyDescent="0.25">
      <c r="A22" s="14" t="s">
        <v>46</v>
      </c>
      <c r="B22" s="89"/>
      <c r="C22" s="92">
        <f t="shared" si="1"/>
        <v>0</v>
      </c>
      <c r="D22" s="22"/>
    </row>
    <row r="23" spans="1:4" ht="14.4" x14ac:dyDescent="0.25">
      <c r="A23" s="23" t="s">
        <v>90</v>
      </c>
      <c r="B23" s="88"/>
      <c r="C23" s="92">
        <f t="shared" si="1"/>
        <v>0</v>
      </c>
      <c r="D23" s="22"/>
    </row>
    <row r="24" spans="1:4" ht="14.4" x14ac:dyDescent="0.25">
      <c r="A24" s="14" t="s">
        <v>57</v>
      </c>
      <c r="B24" s="89">
        <v>23400</v>
      </c>
      <c r="C24" s="92">
        <f t="shared" si="1"/>
        <v>0.19500000000000001</v>
      </c>
      <c r="D24" s="22"/>
    </row>
    <row r="25" spans="1:4" ht="14.4" x14ac:dyDescent="0.25">
      <c r="A25" s="14" t="s">
        <v>58</v>
      </c>
      <c r="B25" s="89"/>
      <c r="C25" s="92">
        <f t="shared" si="1"/>
        <v>0</v>
      </c>
      <c r="D25" s="22"/>
    </row>
    <row r="26" spans="1:4" ht="14.4" x14ac:dyDescent="0.25">
      <c r="A26" s="13" t="s">
        <v>47</v>
      </c>
      <c r="B26" s="16"/>
      <c r="C26" s="94"/>
      <c r="D26" s="22"/>
    </row>
    <row r="27" spans="1:4" x14ac:dyDescent="0.25">
      <c r="A27" s="11" t="s">
        <v>61</v>
      </c>
      <c r="B27" s="88"/>
      <c r="C27" s="92">
        <f>B27/$B$40</f>
        <v>0</v>
      </c>
      <c r="D27" s="22"/>
    </row>
    <row r="28" spans="1:4" x14ac:dyDescent="0.25">
      <c r="A28" s="11" t="s">
        <v>62</v>
      </c>
      <c r="B28" s="88"/>
      <c r="C28" s="92">
        <f t="shared" ref="C28:C39" si="2">B28/$B$40</f>
        <v>0</v>
      </c>
      <c r="D28" s="22"/>
    </row>
    <row r="29" spans="1:4" x14ac:dyDescent="0.25">
      <c r="A29" s="11" t="s">
        <v>63</v>
      </c>
      <c r="B29" s="88"/>
      <c r="C29" s="92">
        <f t="shared" si="2"/>
        <v>0</v>
      </c>
      <c r="D29" s="22"/>
    </row>
    <row r="30" spans="1:4" x14ac:dyDescent="0.25">
      <c r="A30" s="11" t="s">
        <v>64</v>
      </c>
      <c r="B30" s="105"/>
      <c r="C30" s="92">
        <f t="shared" si="2"/>
        <v>0</v>
      </c>
      <c r="D30" s="22"/>
    </row>
    <row r="31" spans="1:4" x14ac:dyDescent="0.25">
      <c r="A31" s="11" t="s">
        <v>65</v>
      </c>
      <c r="B31" s="105"/>
      <c r="C31" s="92">
        <f t="shared" si="2"/>
        <v>0</v>
      </c>
      <c r="D31" s="22"/>
    </row>
    <row r="32" spans="1:4" x14ac:dyDescent="0.25">
      <c r="A32" s="11" t="s">
        <v>66</v>
      </c>
      <c r="B32" s="105"/>
      <c r="C32" s="92">
        <f t="shared" si="2"/>
        <v>0</v>
      </c>
      <c r="D32" s="22"/>
    </row>
    <row r="33" spans="1:4" x14ac:dyDescent="0.25">
      <c r="A33" s="11" t="s">
        <v>67</v>
      </c>
      <c r="B33" s="105"/>
      <c r="C33" s="92">
        <f t="shared" si="2"/>
        <v>0</v>
      </c>
      <c r="D33" s="22"/>
    </row>
    <row r="34" spans="1:4" x14ac:dyDescent="0.25">
      <c r="A34" s="11" t="s">
        <v>68</v>
      </c>
      <c r="B34" s="105"/>
      <c r="C34" s="92">
        <f t="shared" si="2"/>
        <v>0</v>
      </c>
      <c r="D34" s="22"/>
    </row>
    <row r="35" spans="1:4" x14ac:dyDescent="0.25">
      <c r="A35" s="86"/>
      <c r="B35" s="106"/>
      <c r="C35" s="92">
        <f t="shared" si="2"/>
        <v>0</v>
      </c>
      <c r="D35" s="22"/>
    </row>
    <row r="36" spans="1:4" x14ac:dyDescent="0.25">
      <c r="A36" s="86"/>
      <c r="B36" s="106"/>
      <c r="C36" s="92">
        <f t="shared" si="2"/>
        <v>0</v>
      </c>
      <c r="D36" s="22"/>
    </row>
    <row r="37" spans="1:4" x14ac:dyDescent="0.25">
      <c r="A37" s="86"/>
      <c r="B37" s="106"/>
      <c r="C37" s="92">
        <f t="shared" si="2"/>
        <v>0</v>
      </c>
      <c r="D37" s="22"/>
    </row>
    <row r="38" spans="1:4" x14ac:dyDescent="0.25">
      <c r="A38" s="86"/>
      <c r="B38" s="106"/>
      <c r="C38" s="92">
        <f t="shared" si="2"/>
        <v>0</v>
      </c>
      <c r="D38" s="22"/>
    </row>
    <row r="39" spans="1:4" x14ac:dyDescent="0.25">
      <c r="A39" s="86"/>
      <c r="B39" s="106"/>
      <c r="C39" s="92">
        <f t="shared" si="2"/>
        <v>0</v>
      </c>
      <c r="D39" s="22"/>
    </row>
    <row r="40" spans="1:4" ht="14.4" x14ac:dyDescent="0.25">
      <c r="A40" s="10" t="s">
        <v>69</v>
      </c>
      <c r="B40" s="90">
        <f>SUM(B11:B39)+B10</f>
        <v>120000</v>
      </c>
      <c r="C40" s="91">
        <f>SUM(C10:C39)</f>
        <v>1</v>
      </c>
      <c r="D40" s="22"/>
    </row>
  </sheetData>
  <sheetProtection algorithmName="SHA-512" hashValue="xCEexE6erMlxcNt0iCbOmT8PVTjkgsQQKeBWRABE4Ub8kfjzK+MTqeEB9dnHmIZY/d9VJfuuJ8EPTTkH5WTNjQ==" saltValue="xiHSlyng8Dd8b56AxkhhUA==" spinCount="100000" sheet="1" objects="1" scenarios="1"/>
  <mergeCells count="2">
    <mergeCell ref="B2:C2"/>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740E0-5DF1-49F8-AFE8-C79FBC711ED7}">
  <dimension ref="A1:Q48"/>
  <sheetViews>
    <sheetView workbookViewId="0">
      <selection activeCell="F53" sqref="F53"/>
    </sheetView>
  </sheetViews>
  <sheetFormatPr defaultRowHeight="13.2" x14ac:dyDescent="0.25"/>
  <cols>
    <col min="1" max="1" width="40.77734375" bestFit="1" customWidth="1"/>
    <col min="2" max="2" width="17.33203125" customWidth="1"/>
    <col min="3" max="3" width="16.33203125" customWidth="1"/>
    <col min="4" max="4" width="15.6640625" customWidth="1"/>
    <col min="5" max="5" width="16.6640625" customWidth="1"/>
    <col min="6" max="6" width="18.6640625" customWidth="1"/>
  </cols>
  <sheetData>
    <row r="1" spans="1:17" x14ac:dyDescent="0.25">
      <c r="A1" s="159" t="s">
        <v>83</v>
      </c>
      <c r="B1" s="159"/>
      <c r="C1" s="159"/>
      <c r="D1" s="159"/>
      <c r="E1" s="159"/>
    </row>
    <row r="2" spans="1:17" ht="13.5" customHeight="1" x14ac:dyDescent="0.25">
      <c r="A2" s="160" t="s">
        <v>84</v>
      </c>
      <c r="B2" s="160"/>
      <c r="C2" s="160"/>
      <c r="D2" s="160"/>
      <c r="E2" s="160"/>
      <c r="F2" s="20"/>
      <c r="G2" s="20"/>
      <c r="H2" s="20"/>
      <c r="I2" s="20"/>
    </row>
    <row r="3" spans="1:17" ht="17.100000000000001" customHeight="1" x14ac:dyDescent="0.45">
      <c r="A3" s="158" t="s">
        <v>85</v>
      </c>
      <c r="B3" s="158"/>
      <c r="C3" s="158"/>
      <c r="D3" s="158"/>
      <c r="E3" s="158"/>
      <c r="F3" s="19"/>
      <c r="G3" s="5"/>
      <c r="H3" s="5"/>
      <c r="I3" s="5"/>
      <c r="N3" s="21"/>
      <c r="O3" s="21"/>
      <c r="P3" s="21"/>
      <c r="Q3" s="21"/>
    </row>
    <row r="4" spans="1:17" ht="30.6" customHeight="1" x14ac:dyDescent="0.25">
      <c r="A4" s="15" t="s">
        <v>48</v>
      </c>
      <c r="B4" s="165" t="s">
        <v>49</v>
      </c>
      <c r="C4" s="166"/>
      <c r="D4" s="161" t="s">
        <v>50</v>
      </c>
      <c r="E4" s="162"/>
      <c r="F4" s="22"/>
      <c r="J4" s="21"/>
      <c r="K4" s="21"/>
      <c r="L4" s="21"/>
      <c r="M4" s="21"/>
    </row>
    <row r="5" spans="1:17" ht="33.75" customHeight="1" x14ac:dyDescent="0.25">
      <c r="A5" s="15" t="s">
        <v>51</v>
      </c>
      <c r="B5" s="167" t="s">
        <v>99</v>
      </c>
      <c r="C5" s="168"/>
      <c r="D5" s="163" t="s">
        <v>100</v>
      </c>
      <c r="E5" s="164"/>
      <c r="F5" s="22"/>
      <c r="J5" s="21"/>
      <c r="K5" s="21"/>
      <c r="L5" s="21"/>
      <c r="M5" s="21"/>
    </row>
    <row r="6" spans="1:17" ht="14.4" customHeight="1" x14ac:dyDescent="0.25">
      <c r="A6" s="15" t="s">
        <v>52</v>
      </c>
      <c r="B6" s="52" t="s">
        <v>33</v>
      </c>
      <c r="C6" s="53" t="s">
        <v>34</v>
      </c>
      <c r="D6" s="52" t="s">
        <v>33</v>
      </c>
      <c r="E6" s="54" t="s">
        <v>34</v>
      </c>
      <c r="F6" s="22"/>
      <c r="M6" s="21"/>
      <c r="N6" s="21"/>
      <c r="O6" s="21"/>
      <c r="P6" s="21"/>
    </row>
    <row r="7" spans="1:17" ht="14.4" customHeight="1" x14ac:dyDescent="0.25">
      <c r="A7" s="14" t="s">
        <v>35</v>
      </c>
      <c r="B7" s="88">
        <f>444785-16800</f>
        <v>427985</v>
      </c>
      <c r="C7" s="92">
        <f t="shared" ref="C7:C12" si="0">B7/$B$45</f>
        <v>0.54544840488983592</v>
      </c>
      <c r="D7" s="88">
        <f>412470-16800</f>
        <v>395670</v>
      </c>
      <c r="E7" s="92">
        <f t="shared" ref="E7:E12" si="1">D7/$D$45</f>
        <v>0.54043298766515346</v>
      </c>
      <c r="F7" s="22"/>
      <c r="M7" s="21"/>
      <c r="N7" s="21"/>
      <c r="O7" s="21"/>
      <c r="P7" s="21"/>
    </row>
    <row r="8" spans="1:17" ht="14.4" customHeight="1" x14ac:dyDescent="0.25">
      <c r="A8" s="14" t="s">
        <v>36</v>
      </c>
      <c r="B8" s="88">
        <f>0.075*B7</f>
        <v>32098.875</v>
      </c>
      <c r="C8" s="92">
        <f t="shared" si="0"/>
        <v>4.0908630366737697E-2</v>
      </c>
      <c r="D8" s="88">
        <f>D7*0.075</f>
        <v>29675.25</v>
      </c>
      <c r="E8" s="92">
        <f t="shared" si="1"/>
        <v>4.0532474074886513E-2</v>
      </c>
      <c r="F8" s="22"/>
      <c r="M8" s="21"/>
      <c r="N8" s="21"/>
      <c r="O8" s="21"/>
      <c r="P8" s="21"/>
    </row>
    <row r="9" spans="1:17" ht="14.4" customHeight="1" x14ac:dyDescent="0.25">
      <c r="A9" s="14" t="s">
        <v>37</v>
      </c>
      <c r="B9" s="88">
        <v>43749</v>
      </c>
      <c r="C9" s="92">
        <f t="shared" si="0"/>
        <v>5.5756211702572361E-2</v>
      </c>
      <c r="D9" s="88">
        <v>31981</v>
      </c>
      <c r="E9" s="92">
        <f t="shared" si="1"/>
        <v>4.3681824193189459E-2</v>
      </c>
      <c r="F9" s="22"/>
      <c r="M9" s="21"/>
      <c r="N9" s="21"/>
      <c r="O9" s="21"/>
      <c r="P9" s="21"/>
    </row>
    <row r="10" spans="1:17" ht="14.4" customHeight="1" x14ac:dyDescent="0.25">
      <c r="A10" s="14" t="s">
        <v>38</v>
      </c>
      <c r="B10" s="88">
        <v>95775</v>
      </c>
      <c r="C10" s="92">
        <f t="shared" si="0"/>
        <v>0.12206110255808975</v>
      </c>
      <c r="D10" s="88">
        <v>90839</v>
      </c>
      <c r="E10" s="92">
        <f t="shared" si="1"/>
        <v>0.12407408235781049</v>
      </c>
      <c r="F10" s="22"/>
      <c r="M10" s="21"/>
      <c r="N10" s="21"/>
      <c r="O10" s="21"/>
      <c r="P10" s="21"/>
    </row>
    <row r="11" spans="1:17" ht="14.4" customHeight="1" x14ac:dyDescent="0.25">
      <c r="A11" s="14" t="s">
        <v>39</v>
      </c>
      <c r="B11" s="88">
        <f>0.075*B10</f>
        <v>7183.125</v>
      </c>
      <c r="C11" s="92">
        <f t="shared" si="0"/>
        <v>9.1545826918567313E-3</v>
      </c>
      <c r="D11" s="88">
        <f>D10*0.075</f>
        <v>6812.9250000000002</v>
      </c>
      <c r="E11" s="92">
        <f t="shared" si="1"/>
        <v>9.3055561768357869E-3</v>
      </c>
      <c r="F11" s="22"/>
      <c r="M11" s="21"/>
      <c r="N11" s="21"/>
      <c r="O11" s="21"/>
      <c r="P11" s="21"/>
    </row>
    <row r="12" spans="1:17" ht="14.4" customHeight="1" x14ac:dyDescent="0.25">
      <c r="A12" s="14" t="s">
        <v>40</v>
      </c>
      <c r="B12" s="88">
        <v>14467</v>
      </c>
      <c r="C12" s="92">
        <f t="shared" si="0"/>
        <v>1.8437566908983391E-2</v>
      </c>
      <c r="D12" s="88">
        <v>10204</v>
      </c>
      <c r="E12" s="92">
        <f t="shared" si="1"/>
        <v>1.3937316971555149E-2</v>
      </c>
      <c r="F12" s="22"/>
      <c r="M12" s="21"/>
      <c r="N12" s="21"/>
      <c r="O12" s="21"/>
      <c r="P12" s="21"/>
    </row>
    <row r="13" spans="1:17" ht="14.4" customHeight="1" x14ac:dyDescent="0.25">
      <c r="A13" s="13" t="s">
        <v>53</v>
      </c>
      <c r="B13" s="97">
        <f>SUM(B7:B12)</f>
        <v>621258</v>
      </c>
      <c r="C13" s="93">
        <f>SUM(C7:C12)</f>
        <v>0.79176649911807595</v>
      </c>
      <c r="D13" s="97">
        <f>SUM(D7:D12)</f>
        <v>565182.17500000005</v>
      </c>
      <c r="E13" s="96">
        <f>SUM(E7:E12)</f>
        <v>0.77196424143943088</v>
      </c>
      <c r="F13" s="22"/>
      <c r="M13" s="21"/>
      <c r="N13" s="21"/>
      <c r="O13" s="21"/>
      <c r="P13" s="21"/>
    </row>
    <row r="14" spans="1:17" ht="14.4" customHeight="1" x14ac:dyDescent="0.25">
      <c r="A14" s="14" t="s">
        <v>41</v>
      </c>
      <c r="B14" s="88">
        <v>5000</v>
      </c>
      <c r="C14" s="92">
        <f t="shared" ref="C14:C20" si="2">B14/$B$45</f>
        <v>6.3722841325027273E-3</v>
      </c>
      <c r="D14" s="88">
        <v>6000</v>
      </c>
      <c r="E14" s="92">
        <f t="shared" ref="E14:E20" si="3">D14/$D$45</f>
        <v>8.1952079409379555E-3</v>
      </c>
      <c r="F14" s="22"/>
      <c r="M14" s="21"/>
      <c r="N14" s="21"/>
      <c r="O14" s="21"/>
      <c r="P14" s="21"/>
    </row>
    <row r="15" spans="1:17" ht="14.4" customHeight="1" x14ac:dyDescent="0.25">
      <c r="A15" s="23" t="s">
        <v>86</v>
      </c>
      <c r="B15" s="89">
        <v>6860</v>
      </c>
      <c r="C15" s="92">
        <f t="shared" si="2"/>
        <v>8.7427738297937412E-3</v>
      </c>
      <c r="D15" s="89">
        <v>6860</v>
      </c>
      <c r="E15" s="92">
        <f t="shared" si="3"/>
        <v>9.3698544124723952E-3</v>
      </c>
      <c r="F15" s="22"/>
      <c r="M15" s="21"/>
      <c r="N15" s="21"/>
      <c r="O15" s="21"/>
      <c r="P15" s="21"/>
    </row>
    <row r="16" spans="1:17" ht="14.4" customHeight="1" x14ac:dyDescent="0.25">
      <c r="A16" s="14" t="s">
        <v>42</v>
      </c>
      <c r="B16" s="88">
        <v>27251</v>
      </c>
      <c r="C16" s="92">
        <f t="shared" si="2"/>
        <v>3.4730222978966364E-2</v>
      </c>
      <c r="D16" s="88">
        <v>28493</v>
      </c>
      <c r="E16" s="92">
        <f t="shared" si="3"/>
        <v>3.8917676643524191E-2</v>
      </c>
      <c r="F16" s="22"/>
      <c r="M16" s="21"/>
      <c r="N16" s="21"/>
      <c r="O16" s="21"/>
      <c r="P16" s="21"/>
    </row>
    <row r="17" spans="1:16" ht="37.5" customHeight="1" x14ac:dyDescent="0.25">
      <c r="A17" s="95" t="s">
        <v>157</v>
      </c>
      <c r="B17" s="89">
        <v>16800</v>
      </c>
      <c r="C17" s="92">
        <f t="shared" si="2"/>
        <v>2.1410874685209164E-2</v>
      </c>
      <c r="D17" s="89">
        <v>16800</v>
      </c>
      <c r="E17" s="92">
        <f t="shared" si="3"/>
        <v>2.2946582234626273E-2</v>
      </c>
      <c r="F17" s="22"/>
      <c r="M17" s="21"/>
      <c r="N17" s="21"/>
      <c r="O17" s="21"/>
      <c r="P17" s="21"/>
    </row>
    <row r="18" spans="1:16" ht="31.5" customHeight="1" x14ac:dyDescent="0.25">
      <c r="A18" s="95" t="s">
        <v>54</v>
      </c>
      <c r="B18" s="89">
        <v>0</v>
      </c>
      <c r="C18" s="92">
        <f t="shared" si="2"/>
        <v>0</v>
      </c>
      <c r="D18" s="89">
        <v>0</v>
      </c>
      <c r="E18" s="92">
        <f t="shared" si="3"/>
        <v>0</v>
      </c>
      <c r="F18" s="22"/>
      <c r="M18" s="21"/>
      <c r="N18" s="21"/>
      <c r="O18" s="21"/>
      <c r="P18" s="21"/>
    </row>
    <row r="19" spans="1:16" ht="33.75" customHeight="1" x14ac:dyDescent="0.25">
      <c r="A19" s="95" t="s">
        <v>54</v>
      </c>
      <c r="B19" s="89">
        <v>0</v>
      </c>
      <c r="C19" s="92">
        <f t="shared" si="2"/>
        <v>0</v>
      </c>
      <c r="D19" s="89">
        <v>0</v>
      </c>
      <c r="E19" s="92">
        <f t="shared" si="3"/>
        <v>0</v>
      </c>
      <c r="F19" s="22"/>
      <c r="M19" s="21"/>
      <c r="N19" s="21"/>
      <c r="O19" s="21"/>
      <c r="P19" s="21"/>
    </row>
    <row r="20" spans="1:16" ht="14.4" customHeight="1" x14ac:dyDescent="0.25">
      <c r="A20" s="23" t="s">
        <v>87</v>
      </c>
      <c r="B20" s="89">
        <v>0</v>
      </c>
      <c r="C20" s="92">
        <f t="shared" si="2"/>
        <v>0</v>
      </c>
      <c r="D20" s="89">
        <v>0</v>
      </c>
      <c r="E20" s="92">
        <f t="shared" si="3"/>
        <v>0</v>
      </c>
      <c r="F20" s="22"/>
      <c r="M20" s="21"/>
      <c r="N20" s="21"/>
      <c r="O20" s="21"/>
      <c r="P20" s="21"/>
    </row>
    <row r="21" spans="1:16" ht="14.4" customHeight="1" x14ac:dyDescent="0.25">
      <c r="A21" s="14" t="s">
        <v>43</v>
      </c>
      <c r="B21" s="89">
        <v>0</v>
      </c>
      <c r="C21" s="92">
        <f t="shared" ref="C21:C30" si="4">B21/$B$45</f>
        <v>0</v>
      </c>
      <c r="D21" s="89">
        <v>0</v>
      </c>
      <c r="E21" s="92">
        <f t="shared" ref="E21:E30" si="5">D21/$D$45</f>
        <v>0</v>
      </c>
      <c r="F21" s="22"/>
      <c r="M21" s="21"/>
      <c r="N21" s="21"/>
      <c r="O21" s="21"/>
      <c r="P21" s="21"/>
    </row>
    <row r="22" spans="1:16" ht="14.4" customHeight="1" x14ac:dyDescent="0.25">
      <c r="A22" s="14" t="s">
        <v>55</v>
      </c>
      <c r="B22" s="88">
        <v>5300</v>
      </c>
      <c r="C22" s="92">
        <f t="shared" si="4"/>
        <v>6.7546211804528911E-3</v>
      </c>
      <c r="D22" s="88">
        <v>5700</v>
      </c>
      <c r="E22" s="92">
        <f t="shared" si="5"/>
        <v>7.7854475438910572E-3</v>
      </c>
      <c r="F22" s="22"/>
      <c r="M22" s="21"/>
      <c r="N22" s="21"/>
      <c r="O22" s="21"/>
      <c r="P22" s="21"/>
    </row>
    <row r="23" spans="1:16" ht="14.4" customHeight="1" x14ac:dyDescent="0.25">
      <c r="A23" s="14" t="s">
        <v>44</v>
      </c>
      <c r="B23" s="88">
        <v>0</v>
      </c>
      <c r="C23" s="92">
        <f t="shared" si="4"/>
        <v>0</v>
      </c>
      <c r="D23" s="88">
        <v>0</v>
      </c>
      <c r="E23" s="92">
        <f t="shared" si="5"/>
        <v>0</v>
      </c>
      <c r="F23" s="22"/>
      <c r="M23" s="21"/>
      <c r="N23" s="21"/>
      <c r="O23" s="21"/>
      <c r="P23" s="21"/>
    </row>
    <row r="24" spans="1:16" ht="14.4" customHeight="1" x14ac:dyDescent="0.25">
      <c r="A24" s="14" t="s">
        <v>45</v>
      </c>
      <c r="B24" s="88">
        <v>4700</v>
      </c>
      <c r="C24" s="92">
        <f t="shared" si="4"/>
        <v>5.9899470845525635E-3</v>
      </c>
      <c r="D24" s="88">
        <v>4700</v>
      </c>
      <c r="E24" s="92">
        <f t="shared" si="5"/>
        <v>6.4195795537347316E-3</v>
      </c>
      <c r="F24" s="22"/>
      <c r="M24" s="21"/>
      <c r="N24" s="21"/>
      <c r="O24" s="21"/>
      <c r="P24" s="21"/>
    </row>
    <row r="25" spans="1:16" ht="14.4" customHeight="1" x14ac:dyDescent="0.25">
      <c r="A25" s="14" t="s">
        <v>46</v>
      </c>
      <c r="B25" s="89">
        <v>0</v>
      </c>
      <c r="C25" s="92">
        <f t="shared" si="4"/>
        <v>0</v>
      </c>
      <c r="D25" s="89">
        <v>0</v>
      </c>
      <c r="E25" s="92">
        <f t="shared" si="5"/>
        <v>0</v>
      </c>
      <c r="F25" s="22"/>
      <c r="M25" s="21"/>
      <c r="N25" s="21"/>
      <c r="O25" s="21"/>
      <c r="P25" s="21"/>
    </row>
    <row r="26" spans="1:16" ht="14.4" customHeight="1" x14ac:dyDescent="0.25">
      <c r="A26" s="14" t="s">
        <v>56</v>
      </c>
      <c r="B26" s="88">
        <v>1200</v>
      </c>
      <c r="C26" s="92">
        <f t="shared" si="4"/>
        <v>1.5293481918006546E-3</v>
      </c>
      <c r="D26" s="88">
        <v>1200</v>
      </c>
      <c r="E26" s="92">
        <f t="shared" si="5"/>
        <v>1.639041588187591E-3</v>
      </c>
      <c r="F26" s="22"/>
      <c r="M26" s="21"/>
      <c r="N26" s="21"/>
      <c r="O26" s="21"/>
      <c r="P26" s="21"/>
    </row>
    <row r="27" spans="1:16" ht="14.4" customHeight="1" x14ac:dyDescent="0.25">
      <c r="A27" s="14" t="s">
        <v>57</v>
      </c>
      <c r="B27" s="89">
        <v>31200</v>
      </c>
      <c r="C27" s="92">
        <f t="shared" si="4"/>
        <v>3.9763052986817017E-2</v>
      </c>
      <c r="D27" s="89">
        <v>31200</v>
      </c>
      <c r="E27" s="92">
        <f t="shared" si="5"/>
        <v>4.2615081292877367E-2</v>
      </c>
      <c r="F27" s="22"/>
      <c r="M27" s="21"/>
      <c r="N27" s="21"/>
      <c r="O27" s="21"/>
      <c r="P27" s="21"/>
    </row>
    <row r="28" spans="1:16" ht="14.4" customHeight="1" x14ac:dyDescent="0.25">
      <c r="A28" s="14" t="s">
        <v>58</v>
      </c>
      <c r="B28" s="89">
        <v>0</v>
      </c>
      <c r="C28" s="92">
        <f t="shared" si="4"/>
        <v>0</v>
      </c>
      <c r="D28" s="89">
        <v>0</v>
      </c>
      <c r="E28" s="92">
        <f t="shared" si="5"/>
        <v>0</v>
      </c>
      <c r="F28" s="22"/>
      <c r="M28" s="21"/>
      <c r="N28" s="21"/>
      <c r="O28" s="21"/>
      <c r="P28" s="21"/>
    </row>
    <row r="29" spans="1:16" ht="14.4" customHeight="1" x14ac:dyDescent="0.25">
      <c r="A29" s="14" t="s">
        <v>59</v>
      </c>
      <c r="B29" s="88">
        <v>0</v>
      </c>
      <c r="C29" s="92">
        <f t="shared" si="4"/>
        <v>0</v>
      </c>
      <c r="D29" s="88">
        <v>0</v>
      </c>
      <c r="E29" s="92">
        <f t="shared" si="5"/>
        <v>0</v>
      </c>
      <c r="F29" s="22"/>
      <c r="M29" s="21"/>
      <c r="N29" s="21"/>
      <c r="O29" s="21"/>
      <c r="P29" s="21"/>
    </row>
    <row r="30" spans="1:16" ht="12.9" customHeight="1" x14ac:dyDescent="0.25">
      <c r="A30" s="12" t="s">
        <v>60</v>
      </c>
      <c r="B30" s="89">
        <v>0</v>
      </c>
      <c r="C30" s="92">
        <f t="shared" si="4"/>
        <v>0</v>
      </c>
      <c r="D30" s="89">
        <v>0</v>
      </c>
      <c r="E30" s="92">
        <f t="shared" si="5"/>
        <v>0</v>
      </c>
      <c r="F30" s="22"/>
      <c r="M30" s="21"/>
      <c r="N30" s="21"/>
      <c r="O30" s="21"/>
      <c r="P30" s="21"/>
    </row>
    <row r="31" spans="1:16" ht="14.4" customHeight="1" x14ac:dyDescent="0.25">
      <c r="A31" s="13" t="s">
        <v>47</v>
      </c>
      <c r="B31" s="16"/>
      <c r="C31" s="94"/>
      <c r="D31" s="16"/>
      <c r="E31" s="96"/>
      <c r="F31" s="22"/>
      <c r="M31" s="21"/>
      <c r="N31" s="21"/>
      <c r="O31" s="21"/>
      <c r="P31" s="21"/>
    </row>
    <row r="32" spans="1:16" ht="12.9" customHeight="1" x14ac:dyDescent="0.25">
      <c r="A32" s="11" t="s">
        <v>61</v>
      </c>
      <c r="B32" s="105">
        <v>0</v>
      </c>
      <c r="C32" s="92">
        <f>B32/$B$45</f>
        <v>0</v>
      </c>
      <c r="D32" s="105">
        <v>0</v>
      </c>
      <c r="E32" s="92">
        <f t="shared" ref="E32:E44" si="6">D32/$D$45</f>
        <v>0</v>
      </c>
      <c r="F32" s="22"/>
      <c r="M32" s="21"/>
      <c r="N32" s="21"/>
      <c r="O32" s="21"/>
      <c r="P32" s="21"/>
    </row>
    <row r="33" spans="1:17" ht="12.9" customHeight="1" x14ac:dyDescent="0.25">
      <c r="A33" s="11" t="s">
        <v>62</v>
      </c>
      <c r="B33" s="105">
        <v>2425</v>
      </c>
      <c r="C33" s="92">
        <f t="shared" ref="C33:C44" si="7">B33/$B$45</f>
        <v>3.0905578042638229E-3</v>
      </c>
      <c r="D33" s="105">
        <v>2800</v>
      </c>
      <c r="E33" s="92">
        <f t="shared" si="6"/>
        <v>3.8244303724377124E-3</v>
      </c>
      <c r="F33" s="22"/>
      <c r="M33" s="21"/>
      <c r="N33" s="21"/>
      <c r="O33" s="21"/>
      <c r="P33" s="21"/>
    </row>
    <row r="34" spans="1:17" ht="12.9" customHeight="1" x14ac:dyDescent="0.25">
      <c r="A34" s="11" t="s">
        <v>63</v>
      </c>
      <c r="B34" s="105">
        <v>26000</v>
      </c>
      <c r="C34" s="92">
        <f t="shared" si="7"/>
        <v>3.3135877489014184E-2</v>
      </c>
      <c r="D34" s="105">
        <v>26000</v>
      </c>
      <c r="E34" s="92">
        <f t="shared" si="6"/>
        <v>3.5512567744064472E-2</v>
      </c>
      <c r="F34" s="22"/>
      <c r="M34" s="21"/>
      <c r="N34" s="21"/>
      <c r="O34" s="21"/>
      <c r="P34" s="21"/>
    </row>
    <row r="35" spans="1:17" ht="12.9" customHeight="1" x14ac:dyDescent="0.25">
      <c r="A35" s="11" t="s">
        <v>64</v>
      </c>
      <c r="B35" s="105">
        <v>654</v>
      </c>
      <c r="C35" s="92">
        <f t="shared" si="7"/>
        <v>8.3349476453135679E-4</v>
      </c>
      <c r="D35" s="105">
        <v>700</v>
      </c>
      <c r="E35" s="92">
        <f t="shared" si="6"/>
        <v>9.5610759310942809E-4</v>
      </c>
      <c r="F35" s="22"/>
      <c r="M35" s="21"/>
      <c r="N35" s="21"/>
      <c r="O35" s="21"/>
      <c r="P35" s="21"/>
    </row>
    <row r="36" spans="1:17" ht="12.9" customHeight="1" x14ac:dyDescent="0.25">
      <c r="A36" s="11" t="s">
        <v>65</v>
      </c>
      <c r="B36" s="105">
        <v>0</v>
      </c>
      <c r="C36" s="92">
        <f t="shared" si="7"/>
        <v>0</v>
      </c>
      <c r="D36" s="105">
        <v>0</v>
      </c>
      <c r="E36" s="92">
        <f t="shared" si="6"/>
        <v>0</v>
      </c>
      <c r="F36" s="22"/>
      <c r="M36" s="21"/>
      <c r="N36" s="21"/>
      <c r="O36" s="21"/>
      <c r="P36" s="21"/>
    </row>
    <row r="37" spans="1:17" ht="12.9" customHeight="1" x14ac:dyDescent="0.25">
      <c r="A37" s="11" t="s">
        <v>66</v>
      </c>
      <c r="B37" s="105">
        <v>1000</v>
      </c>
      <c r="C37" s="92">
        <f t="shared" si="7"/>
        <v>1.2744568265005455E-3</v>
      </c>
      <c r="D37" s="105">
        <v>1000</v>
      </c>
      <c r="E37" s="92">
        <f t="shared" si="6"/>
        <v>1.3658679901563258E-3</v>
      </c>
      <c r="F37" s="22"/>
      <c r="M37" s="21"/>
      <c r="N37" s="21"/>
      <c r="O37" s="21"/>
      <c r="P37" s="21"/>
    </row>
    <row r="38" spans="1:17" ht="12.9" customHeight="1" x14ac:dyDescent="0.25">
      <c r="A38" s="11" t="s">
        <v>67</v>
      </c>
      <c r="B38" s="105">
        <v>0</v>
      </c>
      <c r="C38" s="92">
        <f t="shared" si="7"/>
        <v>0</v>
      </c>
      <c r="D38" s="105">
        <v>0</v>
      </c>
      <c r="E38" s="92">
        <f t="shared" si="6"/>
        <v>0</v>
      </c>
      <c r="F38" s="22"/>
      <c r="M38" s="21"/>
      <c r="N38" s="21"/>
      <c r="O38" s="21"/>
      <c r="P38" s="21"/>
    </row>
    <row r="39" spans="1:17" ht="12.9" customHeight="1" x14ac:dyDescent="0.25">
      <c r="A39" s="11" t="s">
        <v>68</v>
      </c>
      <c r="B39" s="105">
        <v>4000</v>
      </c>
      <c r="C39" s="92">
        <f t="shared" si="7"/>
        <v>5.097827306002182E-3</v>
      </c>
      <c r="D39" s="105">
        <v>4000</v>
      </c>
      <c r="E39" s="92">
        <f t="shared" si="6"/>
        <v>5.4634719606253034E-3</v>
      </c>
      <c r="F39" s="22"/>
      <c r="M39" s="21"/>
      <c r="N39" s="21"/>
      <c r="O39" s="21"/>
      <c r="P39" s="21"/>
    </row>
    <row r="40" spans="1:17" ht="12.9" customHeight="1" x14ac:dyDescent="0.25">
      <c r="A40" s="109" t="s">
        <v>154</v>
      </c>
      <c r="B40" s="106">
        <v>15000</v>
      </c>
      <c r="C40" s="92">
        <f t="shared" si="7"/>
        <v>1.9116852397508183E-2</v>
      </c>
      <c r="D40" s="107">
        <v>15000</v>
      </c>
      <c r="E40" s="92">
        <f t="shared" si="6"/>
        <v>2.0488019852344889E-2</v>
      </c>
      <c r="F40" s="22"/>
      <c r="M40" s="21"/>
      <c r="N40" s="21"/>
      <c r="O40" s="21"/>
      <c r="P40" s="21"/>
    </row>
    <row r="41" spans="1:17" ht="12.9" customHeight="1" x14ac:dyDescent="0.25">
      <c r="A41" s="109" t="s">
        <v>155</v>
      </c>
      <c r="B41" s="106">
        <v>5700</v>
      </c>
      <c r="C41" s="92">
        <f t="shared" si="7"/>
        <v>7.2644039110531088E-3</v>
      </c>
      <c r="D41" s="107">
        <v>5700</v>
      </c>
      <c r="E41" s="92">
        <f t="shared" si="6"/>
        <v>7.7854475438910572E-3</v>
      </c>
      <c r="F41" s="22"/>
      <c r="M41" s="21"/>
      <c r="N41" s="21"/>
      <c r="O41" s="21"/>
      <c r="P41" s="21"/>
    </row>
    <row r="42" spans="1:17" ht="12.9" customHeight="1" x14ac:dyDescent="0.25">
      <c r="A42" s="109" t="s">
        <v>156</v>
      </c>
      <c r="B42" s="106">
        <v>10300</v>
      </c>
      <c r="C42" s="92">
        <f t="shared" si="7"/>
        <v>1.3126905312955617E-2</v>
      </c>
      <c r="D42" s="107">
        <v>10800</v>
      </c>
      <c r="E42" s="92">
        <f t="shared" si="6"/>
        <v>1.475137429368832E-2</v>
      </c>
      <c r="F42" s="22"/>
      <c r="M42" s="21"/>
      <c r="N42" s="21"/>
      <c r="O42" s="21"/>
      <c r="P42" s="21"/>
    </row>
    <row r="43" spans="1:17" ht="12.9" customHeight="1" x14ac:dyDescent="0.25">
      <c r="A43" s="86"/>
      <c r="B43" s="106"/>
      <c r="C43" s="92">
        <f t="shared" si="7"/>
        <v>0</v>
      </c>
      <c r="D43" s="107"/>
      <c r="E43" s="92">
        <f t="shared" si="6"/>
        <v>0</v>
      </c>
      <c r="F43" s="22"/>
      <c r="M43" s="21"/>
      <c r="N43" s="21"/>
      <c r="O43" s="21"/>
      <c r="P43" s="21"/>
    </row>
    <row r="44" spans="1:17" ht="12.9" customHeight="1" x14ac:dyDescent="0.25">
      <c r="A44" s="86"/>
      <c r="B44" s="106"/>
      <c r="C44" s="92">
        <f t="shared" si="7"/>
        <v>0</v>
      </c>
      <c r="D44" s="107"/>
      <c r="E44" s="92">
        <f t="shared" si="6"/>
        <v>0</v>
      </c>
      <c r="F44" s="22"/>
      <c r="M44" s="21"/>
      <c r="N44" s="21"/>
      <c r="O44" s="21"/>
      <c r="P44" s="21"/>
    </row>
    <row r="45" spans="1:17" ht="14.4" customHeight="1" x14ac:dyDescent="0.25">
      <c r="A45" s="10" t="s">
        <v>69</v>
      </c>
      <c r="B45" s="90">
        <f>SUM(B14:B44)+B13</f>
        <v>784648</v>
      </c>
      <c r="C45" s="91">
        <f>SUM(C13:C44)</f>
        <v>0.99999999999999978</v>
      </c>
      <c r="D45" s="90">
        <f>SUM(D13:D44)</f>
        <v>732135.17500000005</v>
      </c>
      <c r="E45" s="91">
        <f>SUM(E13:E44)</f>
        <v>1.0000000000000002</v>
      </c>
      <c r="F45" s="22"/>
      <c r="M45" s="21"/>
      <c r="N45" s="21"/>
      <c r="O45" s="21"/>
      <c r="P45" s="21"/>
    </row>
    <row r="46" spans="1:17" ht="14.4" customHeight="1" x14ac:dyDescent="0.25">
      <c r="A46" s="10" t="s">
        <v>70</v>
      </c>
      <c r="B46" s="90">
        <f>'Agency Revenue'!B36-'Agency Expenses'!B45</f>
        <v>-55148</v>
      </c>
      <c r="C46" s="94"/>
      <c r="D46" s="90">
        <f>'Agency Revenue'!E36-'Agency Expenses'!D45</f>
        <v>-36435.175000000047</v>
      </c>
      <c r="E46" s="94"/>
      <c r="F46" s="22"/>
      <c r="M46" s="21"/>
      <c r="N46" s="21"/>
      <c r="O46" s="21"/>
      <c r="P46" s="21"/>
    </row>
    <row r="47" spans="1:17" ht="12.9" customHeight="1" x14ac:dyDescent="0.45">
      <c r="A47" s="1"/>
      <c r="B47" s="19"/>
      <c r="C47" s="19"/>
      <c r="D47" s="19"/>
      <c r="E47" s="19"/>
      <c r="F47" s="19"/>
      <c r="G47" s="5"/>
      <c r="H47" s="5"/>
      <c r="I47" s="5"/>
      <c r="N47" s="21"/>
      <c r="O47" s="21"/>
      <c r="P47" s="21"/>
      <c r="Q47" s="21"/>
    </row>
    <row r="48" spans="1:17" x14ac:dyDescent="0.25">
      <c r="A48" s="18"/>
      <c r="B48" s="18"/>
      <c r="C48" s="18"/>
      <c r="D48" s="18"/>
      <c r="E48" s="18"/>
      <c r="F48" s="18"/>
      <c r="G48" s="18"/>
      <c r="H48" s="18"/>
      <c r="I48" s="18"/>
      <c r="J48" s="18"/>
      <c r="K48" s="18"/>
    </row>
  </sheetData>
  <sheetProtection algorithmName="SHA-512" hashValue="OvNeb8SxrXuSdnVqKDBmlEbjgUyAGTBzgwWMKek6eYMV3nCZgNbYSREcGYYaXDTcKk1AOBk7BHWe27IRl/Kc/g==" saltValue="JbDW7vhLKPxPBVnlOcmICg==" spinCount="100000" sheet="1" objects="1" scenarios="1"/>
  <mergeCells count="7">
    <mergeCell ref="A1:E1"/>
    <mergeCell ref="A2:E2"/>
    <mergeCell ref="A3:E3"/>
    <mergeCell ref="D4:E4"/>
    <mergeCell ref="D5:E5"/>
    <mergeCell ref="B4:C4"/>
    <mergeCell ref="B5:C5"/>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9A8D-D67C-47A6-9EDF-85F581CD5DE7}">
  <dimension ref="A1:M37"/>
  <sheetViews>
    <sheetView tabSelected="1" topLeftCell="A13" workbookViewId="0">
      <selection activeCell="J39" sqref="J39"/>
    </sheetView>
  </sheetViews>
  <sheetFormatPr defaultRowHeight="13.2" x14ac:dyDescent="0.25"/>
  <cols>
    <col min="1" max="1" width="33.6640625" customWidth="1"/>
    <col min="2" max="2" width="11.6640625" customWidth="1"/>
    <col min="3" max="3" width="10.77734375" customWidth="1"/>
    <col min="4" max="4" width="11.109375" customWidth="1"/>
    <col min="5" max="5" width="9.6640625" customWidth="1"/>
    <col min="6" max="6" width="10.109375" customWidth="1"/>
    <col min="7" max="7" width="9.6640625" customWidth="1"/>
  </cols>
  <sheetData>
    <row r="1" spans="1:13" ht="70.5" customHeight="1" x14ac:dyDescent="0.25">
      <c r="A1" s="178" t="s">
        <v>98</v>
      </c>
      <c r="B1" s="121"/>
      <c r="C1" s="121"/>
      <c r="D1" s="121"/>
      <c r="E1" s="121"/>
      <c r="F1" s="121"/>
      <c r="G1" s="121"/>
      <c r="H1" s="179"/>
      <c r="I1" s="179"/>
      <c r="J1" s="179"/>
      <c r="K1" s="179"/>
      <c r="L1" s="179"/>
      <c r="M1" s="179"/>
    </row>
    <row r="2" spans="1:13" ht="34.5" customHeight="1" x14ac:dyDescent="0.25">
      <c r="A2" s="50"/>
      <c r="B2" s="125" t="s">
        <v>71</v>
      </c>
      <c r="C2" s="171"/>
      <c r="D2" s="126"/>
      <c r="E2" s="175" t="s">
        <v>97</v>
      </c>
      <c r="F2" s="171"/>
      <c r="G2" s="126"/>
      <c r="H2" s="169"/>
      <c r="I2" s="112"/>
      <c r="J2" s="112"/>
      <c r="K2" s="112"/>
      <c r="L2" s="112"/>
      <c r="M2" s="112"/>
    </row>
    <row r="3" spans="1:13" ht="12.9" customHeight="1" x14ac:dyDescent="0.25">
      <c r="A3" s="29"/>
      <c r="B3" s="172">
        <v>46295</v>
      </c>
      <c r="C3" s="173"/>
      <c r="D3" s="174"/>
      <c r="E3" s="172">
        <v>45930</v>
      </c>
      <c r="F3" s="176"/>
      <c r="G3" s="177"/>
      <c r="H3" s="169"/>
      <c r="I3" s="112"/>
      <c r="J3" s="112"/>
      <c r="K3" s="112"/>
      <c r="L3" s="112"/>
      <c r="M3" s="112"/>
    </row>
    <row r="4" spans="1:13" ht="14.4" customHeight="1" x14ac:dyDescent="0.25">
      <c r="A4" s="49" t="s">
        <v>72</v>
      </c>
      <c r="B4" s="51" t="s">
        <v>73</v>
      </c>
      <c r="C4" s="51" t="s">
        <v>74</v>
      </c>
      <c r="D4" s="51" t="s">
        <v>75</v>
      </c>
      <c r="E4" s="51" t="s">
        <v>73</v>
      </c>
      <c r="F4" s="51" t="s">
        <v>74</v>
      </c>
      <c r="G4" s="51" t="s">
        <v>75</v>
      </c>
      <c r="H4" s="169"/>
      <c r="I4" s="112"/>
      <c r="J4" s="112"/>
      <c r="K4" s="112"/>
      <c r="L4" s="112"/>
      <c r="M4" s="112"/>
    </row>
    <row r="5" spans="1:13" ht="15.6" customHeight="1" x14ac:dyDescent="0.25">
      <c r="A5" s="48" t="s">
        <v>76</v>
      </c>
      <c r="B5" s="29"/>
      <c r="C5" s="29"/>
      <c r="D5" s="29"/>
      <c r="E5" s="29"/>
      <c r="F5" s="29"/>
      <c r="G5" s="29"/>
      <c r="H5" s="169"/>
      <c r="I5" s="112"/>
      <c r="J5" s="112"/>
      <c r="K5" s="112"/>
      <c r="L5" s="112"/>
      <c r="M5" s="112"/>
    </row>
    <row r="6" spans="1:13" ht="15.6" x14ac:dyDescent="0.25">
      <c r="A6" s="98" t="s">
        <v>142</v>
      </c>
      <c r="B6" s="99">
        <v>120000</v>
      </c>
      <c r="C6" s="86"/>
      <c r="D6" s="103">
        <f>(B6+C6)/($B$36+$C$36)</f>
        <v>1.9263183241030581E-2</v>
      </c>
      <c r="E6" s="99">
        <v>100000</v>
      </c>
      <c r="F6" s="86"/>
      <c r="G6" s="103">
        <f>(E6+F6)/($E$36+$F$36)</f>
        <v>1.6140226285972531E-2</v>
      </c>
      <c r="H6" s="169"/>
      <c r="I6" s="112"/>
      <c r="J6" s="112"/>
      <c r="K6" s="112"/>
      <c r="L6" s="112"/>
      <c r="M6" s="112"/>
    </row>
    <row r="7" spans="1:13" ht="15.6" x14ac:dyDescent="0.25">
      <c r="A7" s="109" t="s">
        <v>143</v>
      </c>
      <c r="B7" s="99">
        <v>0</v>
      </c>
      <c r="C7" s="86"/>
      <c r="D7" s="103">
        <f t="shared" ref="D7:D35" si="0">(B7+C7)/($B$36+$C$36)</f>
        <v>0</v>
      </c>
      <c r="E7" s="99">
        <v>10000</v>
      </c>
      <c r="F7" s="86"/>
      <c r="G7" s="103">
        <f t="shared" ref="G7:G35" si="1">(E7+F7)/($E$36+$F$36)</f>
        <v>1.6140226285972529E-3</v>
      </c>
      <c r="H7" s="169"/>
      <c r="I7" s="112"/>
      <c r="J7" s="112"/>
      <c r="K7" s="112"/>
      <c r="L7" s="112"/>
      <c r="M7" s="112"/>
    </row>
    <row r="8" spans="1:13" ht="15.6" x14ac:dyDescent="0.25">
      <c r="A8" s="109" t="s">
        <v>144</v>
      </c>
      <c r="B8" s="99">
        <v>4500</v>
      </c>
      <c r="C8" s="86"/>
      <c r="D8" s="103">
        <f t="shared" si="0"/>
        <v>7.2236937153864679E-4</v>
      </c>
      <c r="E8" s="99">
        <v>4500</v>
      </c>
      <c r="F8" s="86"/>
      <c r="G8" s="103">
        <f t="shared" si="1"/>
        <v>7.2631018286876384E-4</v>
      </c>
      <c r="H8" s="169"/>
      <c r="I8" s="112"/>
      <c r="J8" s="112"/>
      <c r="K8" s="112"/>
      <c r="L8" s="112"/>
      <c r="M8" s="112"/>
    </row>
    <row r="9" spans="1:13" ht="15.6" x14ac:dyDescent="0.25">
      <c r="A9" s="86"/>
      <c r="B9" s="86"/>
      <c r="C9" s="86"/>
      <c r="D9" s="103">
        <f t="shared" si="0"/>
        <v>0</v>
      </c>
      <c r="E9" s="86"/>
      <c r="F9" s="86"/>
      <c r="G9" s="103">
        <f t="shared" si="1"/>
        <v>0</v>
      </c>
      <c r="H9" s="169"/>
      <c r="I9" s="112"/>
      <c r="J9" s="112"/>
      <c r="K9" s="112"/>
      <c r="L9" s="112"/>
      <c r="M9" s="112"/>
    </row>
    <row r="10" spans="1:13" ht="15.6" x14ac:dyDescent="0.25">
      <c r="A10" s="86"/>
      <c r="B10" s="86"/>
      <c r="C10" s="86"/>
      <c r="D10" s="103">
        <f t="shared" si="0"/>
        <v>0</v>
      </c>
      <c r="E10" s="86"/>
      <c r="F10" s="86"/>
      <c r="G10" s="103">
        <f t="shared" si="1"/>
        <v>0</v>
      </c>
      <c r="H10" s="169"/>
      <c r="I10" s="112"/>
      <c r="J10" s="112"/>
      <c r="K10" s="112"/>
      <c r="L10" s="112"/>
      <c r="M10" s="112"/>
    </row>
    <row r="11" spans="1:13" ht="15.6" x14ac:dyDescent="0.25">
      <c r="A11" s="86"/>
      <c r="B11" s="86"/>
      <c r="C11" s="86"/>
      <c r="D11" s="103">
        <f t="shared" si="0"/>
        <v>0</v>
      </c>
      <c r="E11" s="86"/>
      <c r="F11" s="86"/>
      <c r="G11" s="103">
        <f t="shared" si="1"/>
        <v>0</v>
      </c>
      <c r="H11" s="169"/>
      <c r="I11" s="112"/>
      <c r="J11" s="112"/>
      <c r="K11" s="112"/>
      <c r="L11" s="112"/>
      <c r="M11" s="112"/>
    </row>
    <row r="12" spans="1:13" ht="15.6" x14ac:dyDescent="0.25">
      <c r="A12" s="48" t="s">
        <v>77</v>
      </c>
      <c r="B12" s="29"/>
      <c r="C12" s="29"/>
      <c r="D12" s="104"/>
      <c r="E12" s="29"/>
      <c r="F12" s="29"/>
      <c r="G12" s="104"/>
      <c r="H12" s="169"/>
      <c r="I12" s="112"/>
      <c r="J12" s="112"/>
      <c r="K12" s="112"/>
      <c r="L12" s="112"/>
      <c r="M12" s="112"/>
    </row>
    <row r="13" spans="1:13" ht="15.6" customHeight="1" x14ac:dyDescent="0.25">
      <c r="A13" s="98" t="s">
        <v>145</v>
      </c>
      <c r="B13" s="99">
        <v>90000</v>
      </c>
      <c r="C13" s="86"/>
      <c r="D13" s="103">
        <f t="shared" si="0"/>
        <v>1.4447387430772935E-2</v>
      </c>
      <c r="E13" s="99">
        <v>90000</v>
      </c>
      <c r="F13" s="86"/>
      <c r="G13" s="103">
        <f t="shared" si="1"/>
        <v>1.4526203657375277E-2</v>
      </c>
      <c r="H13" s="169"/>
      <c r="I13" s="112"/>
      <c r="J13" s="112"/>
      <c r="K13" s="112"/>
      <c r="L13" s="112"/>
      <c r="M13" s="112"/>
    </row>
    <row r="14" spans="1:13" ht="15.6" customHeight="1" x14ac:dyDescent="0.25">
      <c r="A14" s="98"/>
      <c r="B14" s="99"/>
      <c r="C14" s="86"/>
      <c r="D14" s="103">
        <f t="shared" si="0"/>
        <v>0</v>
      </c>
      <c r="E14" s="99"/>
      <c r="F14" s="86"/>
      <c r="G14" s="103">
        <f t="shared" si="1"/>
        <v>0</v>
      </c>
      <c r="H14" s="169"/>
      <c r="I14" s="112"/>
      <c r="J14" s="112"/>
      <c r="K14" s="112"/>
      <c r="L14" s="112"/>
      <c r="M14" s="112"/>
    </row>
    <row r="15" spans="1:13" ht="15.6" customHeight="1" x14ac:dyDescent="0.25">
      <c r="A15" s="98"/>
      <c r="B15" s="99"/>
      <c r="C15" s="86"/>
      <c r="D15" s="103">
        <f t="shared" si="0"/>
        <v>0</v>
      </c>
      <c r="E15" s="99"/>
      <c r="F15" s="86"/>
      <c r="G15" s="103">
        <f t="shared" si="1"/>
        <v>0</v>
      </c>
      <c r="H15" s="169"/>
      <c r="I15" s="112"/>
      <c r="J15" s="112"/>
      <c r="K15" s="112"/>
      <c r="L15" s="112"/>
      <c r="M15" s="112"/>
    </row>
    <row r="16" spans="1:13" ht="15.6" x14ac:dyDescent="0.25">
      <c r="A16" s="86"/>
      <c r="B16" s="86"/>
      <c r="C16" s="86"/>
      <c r="D16" s="103">
        <f t="shared" si="0"/>
        <v>0</v>
      </c>
      <c r="E16" s="86"/>
      <c r="F16" s="86"/>
      <c r="G16" s="103">
        <f t="shared" si="1"/>
        <v>0</v>
      </c>
      <c r="H16" s="169"/>
      <c r="I16" s="112"/>
      <c r="J16" s="112"/>
      <c r="K16" s="112"/>
      <c r="L16" s="112"/>
      <c r="M16" s="112"/>
    </row>
    <row r="17" spans="1:13" ht="15.6" x14ac:dyDescent="0.25">
      <c r="A17" s="86"/>
      <c r="B17" s="86"/>
      <c r="C17" s="86"/>
      <c r="D17" s="103">
        <f t="shared" si="0"/>
        <v>0</v>
      </c>
      <c r="E17" s="86"/>
      <c r="F17" s="86"/>
      <c r="G17" s="103">
        <f t="shared" si="1"/>
        <v>0</v>
      </c>
      <c r="H17" s="169"/>
      <c r="I17" s="112"/>
      <c r="J17" s="112"/>
      <c r="K17" s="112"/>
      <c r="L17" s="112"/>
      <c r="M17" s="112"/>
    </row>
    <row r="18" spans="1:13" ht="15.6" customHeight="1" x14ac:dyDescent="0.25">
      <c r="A18" s="48" t="s">
        <v>78</v>
      </c>
      <c r="B18" s="29"/>
      <c r="C18" s="29"/>
      <c r="D18" s="104"/>
      <c r="E18" s="29"/>
      <c r="F18" s="29"/>
      <c r="G18" s="104"/>
      <c r="H18" s="169"/>
      <c r="I18" s="112"/>
      <c r="J18" s="112"/>
      <c r="K18" s="112"/>
      <c r="L18" s="112"/>
      <c r="M18" s="112"/>
    </row>
    <row r="19" spans="1:13" ht="15.6" customHeight="1" x14ac:dyDescent="0.25">
      <c r="A19" s="98" t="s">
        <v>146</v>
      </c>
      <c r="B19" s="99"/>
      <c r="C19" s="86"/>
      <c r="D19" s="103">
        <f t="shared" si="0"/>
        <v>0</v>
      </c>
      <c r="E19" s="99"/>
      <c r="F19" s="86"/>
      <c r="G19" s="103">
        <f t="shared" si="1"/>
        <v>0</v>
      </c>
      <c r="H19" s="169"/>
      <c r="I19" s="112"/>
      <c r="J19" s="112"/>
      <c r="K19" s="112"/>
      <c r="L19" s="112"/>
      <c r="M19" s="112"/>
    </row>
    <row r="20" spans="1:13" ht="15.6" customHeight="1" x14ac:dyDescent="0.25">
      <c r="A20" s="98"/>
      <c r="B20" s="99"/>
      <c r="C20" s="86"/>
      <c r="D20" s="103">
        <f t="shared" si="0"/>
        <v>0</v>
      </c>
      <c r="E20" s="99"/>
      <c r="F20" s="86"/>
      <c r="G20" s="103">
        <f t="shared" si="1"/>
        <v>0</v>
      </c>
      <c r="H20" s="169"/>
      <c r="I20" s="112"/>
      <c r="J20" s="112"/>
      <c r="K20" s="112"/>
      <c r="L20" s="112"/>
      <c r="M20" s="112"/>
    </row>
    <row r="21" spans="1:13" ht="15.6" customHeight="1" x14ac:dyDescent="0.25">
      <c r="A21" s="98"/>
      <c r="B21" s="99"/>
      <c r="C21" s="86"/>
      <c r="D21" s="103">
        <f t="shared" si="0"/>
        <v>0</v>
      </c>
      <c r="E21" s="99"/>
      <c r="F21" s="86"/>
      <c r="G21" s="103">
        <f t="shared" si="1"/>
        <v>0</v>
      </c>
      <c r="H21" s="169"/>
      <c r="I21" s="112"/>
      <c r="J21" s="112"/>
      <c r="K21" s="112"/>
      <c r="L21" s="112"/>
      <c r="M21" s="112"/>
    </row>
    <row r="22" spans="1:13" ht="15.6" x14ac:dyDescent="0.25">
      <c r="A22" s="86"/>
      <c r="B22" s="86"/>
      <c r="C22" s="86"/>
      <c r="D22" s="103">
        <f t="shared" si="0"/>
        <v>0</v>
      </c>
      <c r="E22" s="86"/>
      <c r="F22" s="86"/>
      <c r="G22" s="103">
        <f t="shared" si="1"/>
        <v>0</v>
      </c>
      <c r="H22" s="169"/>
      <c r="I22" s="112"/>
      <c r="J22" s="112"/>
      <c r="K22" s="112"/>
      <c r="L22" s="112"/>
      <c r="M22" s="112"/>
    </row>
    <row r="23" spans="1:13" ht="15.6" x14ac:dyDescent="0.25">
      <c r="A23" s="86"/>
      <c r="B23" s="86"/>
      <c r="C23" s="86"/>
      <c r="D23" s="103">
        <f t="shared" si="0"/>
        <v>0</v>
      </c>
      <c r="E23" s="86"/>
      <c r="F23" s="86"/>
      <c r="G23" s="103">
        <f t="shared" si="1"/>
        <v>0</v>
      </c>
      <c r="H23" s="169"/>
      <c r="I23" s="112"/>
      <c r="J23" s="112"/>
      <c r="K23" s="112"/>
      <c r="L23" s="112"/>
      <c r="M23" s="112"/>
    </row>
    <row r="24" spans="1:13" ht="15.6" customHeight="1" x14ac:dyDescent="0.25">
      <c r="A24" s="48" t="s">
        <v>79</v>
      </c>
      <c r="B24" s="29"/>
      <c r="C24" s="29"/>
      <c r="D24" s="104"/>
      <c r="E24" s="29"/>
      <c r="F24" s="29"/>
      <c r="G24" s="104"/>
      <c r="H24" s="169"/>
      <c r="I24" s="112"/>
      <c r="J24" s="112"/>
      <c r="K24" s="112"/>
      <c r="L24" s="112"/>
      <c r="M24" s="112"/>
    </row>
    <row r="25" spans="1:13" ht="15.6" customHeight="1" x14ac:dyDescent="0.25">
      <c r="A25" s="98" t="s">
        <v>140</v>
      </c>
      <c r="B25" s="99">
        <v>225000</v>
      </c>
      <c r="C25" s="86"/>
      <c r="D25" s="103">
        <f t="shared" si="0"/>
        <v>3.6118468576932336E-2</v>
      </c>
      <c r="E25" s="99">
        <v>225000</v>
      </c>
      <c r="F25" s="86"/>
      <c r="G25" s="103">
        <f t="shared" si="1"/>
        <v>3.6315509143438188E-2</v>
      </c>
      <c r="H25" s="169"/>
      <c r="I25" s="112"/>
      <c r="J25" s="112"/>
      <c r="K25" s="112"/>
      <c r="L25" s="112"/>
      <c r="M25" s="112"/>
    </row>
    <row r="26" spans="1:13" ht="15.6" customHeight="1" x14ac:dyDescent="0.25">
      <c r="A26" s="98" t="s">
        <v>141</v>
      </c>
      <c r="B26" s="99">
        <v>115000</v>
      </c>
      <c r="C26" s="86"/>
      <c r="D26" s="103">
        <f t="shared" si="0"/>
        <v>1.8460550605987641E-2</v>
      </c>
      <c r="E26" s="99">
        <v>115000</v>
      </c>
      <c r="F26" s="86"/>
      <c r="G26" s="103">
        <f t="shared" si="1"/>
        <v>1.856126022886841E-2</v>
      </c>
      <c r="H26" s="169"/>
      <c r="I26" s="112"/>
      <c r="J26" s="112"/>
      <c r="K26" s="112"/>
      <c r="L26" s="112"/>
      <c r="M26" s="112"/>
    </row>
    <row r="27" spans="1:13" ht="15.6" customHeight="1" x14ac:dyDescent="0.25">
      <c r="A27" s="98" t="s">
        <v>147</v>
      </c>
      <c r="B27" s="99">
        <v>25000</v>
      </c>
      <c r="C27" s="86"/>
      <c r="D27" s="103">
        <f t="shared" si="0"/>
        <v>4.013163175214704E-3</v>
      </c>
      <c r="E27" s="99">
        <v>28000</v>
      </c>
      <c r="F27" s="86"/>
      <c r="G27" s="103">
        <f t="shared" si="1"/>
        <v>4.5192633600723078E-3</v>
      </c>
      <c r="H27" s="169"/>
      <c r="I27" s="112"/>
      <c r="J27" s="112"/>
      <c r="K27" s="112"/>
      <c r="L27" s="112"/>
      <c r="M27" s="112"/>
    </row>
    <row r="28" spans="1:13" ht="15.6" customHeight="1" x14ac:dyDescent="0.25">
      <c r="A28" s="110" t="s">
        <v>149</v>
      </c>
      <c r="B28" s="99">
        <v>10000</v>
      </c>
      <c r="C28" s="86"/>
      <c r="D28" s="103">
        <f t="shared" si="0"/>
        <v>1.6052652700858816E-3</v>
      </c>
      <c r="E28" s="99">
        <v>15000</v>
      </c>
      <c r="F28" s="86"/>
      <c r="G28" s="103">
        <f t="shared" si="1"/>
        <v>2.4210339428958794E-3</v>
      </c>
      <c r="H28" s="169"/>
      <c r="I28" s="112"/>
      <c r="J28" s="112"/>
      <c r="K28" s="112"/>
      <c r="L28" s="112"/>
      <c r="M28" s="112"/>
    </row>
    <row r="29" spans="1:13" ht="15.6" customHeight="1" x14ac:dyDescent="0.25">
      <c r="A29" s="98" t="s">
        <v>148</v>
      </c>
      <c r="B29" s="99">
        <v>20000</v>
      </c>
      <c r="C29" s="86"/>
      <c r="D29" s="103">
        <f t="shared" si="0"/>
        <v>3.2105305401717633E-3</v>
      </c>
      <c r="E29" s="99">
        <v>3200</v>
      </c>
      <c r="F29" s="86"/>
      <c r="G29" s="103">
        <f t="shared" si="1"/>
        <v>5.1648724115112093E-4</v>
      </c>
      <c r="H29" s="169"/>
      <c r="I29" s="112"/>
      <c r="J29" s="112"/>
      <c r="K29" s="112"/>
      <c r="L29" s="112"/>
      <c r="M29" s="112"/>
    </row>
    <row r="30" spans="1:13" ht="15.6" customHeight="1" x14ac:dyDescent="0.25">
      <c r="A30" s="48" t="s">
        <v>80</v>
      </c>
      <c r="B30" s="29"/>
      <c r="C30" s="29"/>
      <c r="D30" s="104"/>
      <c r="E30" s="29"/>
      <c r="F30" s="29"/>
      <c r="G30" s="104"/>
      <c r="H30" s="169"/>
      <c r="I30" s="112"/>
      <c r="J30" s="112"/>
      <c r="K30" s="112"/>
      <c r="L30" s="112"/>
      <c r="M30" s="112"/>
    </row>
    <row r="31" spans="1:13" ht="15.6" customHeight="1" x14ac:dyDescent="0.25">
      <c r="A31" s="98" t="s">
        <v>150</v>
      </c>
      <c r="B31" s="100">
        <v>110000</v>
      </c>
      <c r="C31" s="86"/>
      <c r="D31" s="103">
        <f t="shared" si="0"/>
        <v>1.7657917970944698E-2</v>
      </c>
      <c r="E31" s="99">
        <v>95000</v>
      </c>
      <c r="F31" s="86"/>
      <c r="G31" s="103">
        <f t="shared" si="1"/>
        <v>1.5333214971673902E-2</v>
      </c>
      <c r="H31" s="169"/>
      <c r="I31" s="112"/>
      <c r="J31" s="112"/>
      <c r="K31" s="112"/>
      <c r="L31" s="112"/>
      <c r="M31" s="112"/>
    </row>
    <row r="32" spans="1:13" ht="15.6" customHeight="1" x14ac:dyDescent="0.25">
      <c r="A32" s="98" t="s">
        <v>151</v>
      </c>
      <c r="B32" s="99">
        <v>10000</v>
      </c>
      <c r="C32" s="86"/>
      <c r="D32" s="103">
        <f t="shared" si="0"/>
        <v>1.6052652700858816E-3</v>
      </c>
      <c r="E32" s="99">
        <v>10000</v>
      </c>
      <c r="F32" s="86"/>
      <c r="G32" s="103">
        <f t="shared" si="1"/>
        <v>1.6140226285972529E-3</v>
      </c>
      <c r="H32" s="169"/>
      <c r="I32" s="112"/>
      <c r="J32" s="112"/>
      <c r="K32" s="112"/>
      <c r="L32" s="112"/>
      <c r="M32" s="112"/>
    </row>
    <row r="33" spans="1:13" ht="15.6" customHeight="1" x14ac:dyDescent="0.25">
      <c r="A33" s="98" t="s">
        <v>152</v>
      </c>
      <c r="B33" s="99"/>
      <c r="C33" s="86">
        <v>1500000</v>
      </c>
      <c r="D33" s="103">
        <f t="shared" si="0"/>
        <v>0.24078979051288224</v>
      </c>
      <c r="E33" s="99"/>
      <c r="F33" s="86">
        <v>1500000</v>
      </c>
      <c r="G33" s="103">
        <f t="shared" si="1"/>
        <v>0.24210339428958794</v>
      </c>
      <c r="H33" s="169"/>
      <c r="I33" s="112"/>
      <c r="J33" s="112"/>
      <c r="K33" s="112"/>
      <c r="L33" s="112"/>
      <c r="M33" s="112"/>
    </row>
    <row r="34" spans="1:13" ht="15.6" customHeight="1" x14ac:dyDescent="0.25">
      <c r="A34" s="98" t="s">
        <v>153</v>
      </c>
      <c r="B34" s="99"/>
      <c r="C34" s="86">
        <v>4000000</v>
      </c>
      <c r="D34" s="103">
        <f t="shared" si="0"/>
        <v>0.64210610803435264</v>
      </c>
      <c r="E34" s="99"/>
      <c r="F34" s="86">
        <v>4000000</v>
      </c>
      <c r="G34" s="103">
        <f t="shared" si="1"/>
        <v>0.64560905143890113</v>
      </c>
      <c r="H34" s="169"/>
      <c r="I34" s="112"/>
      <c r="J34" s="112"/>
      <c r="K34" s="112"/>
      <c r="L34" s="112"/>
      <c r="M34" s="112"/>
    </row>
    <row r="35" spans="1:13" ht="15.6" customHeight="1" x14ac:dyDescent="0.25">
      <c r="A35" s="98"/>
      <c r="B35" s="99"/>
      <c r="C35" s="86"/>
      <c r="D35" s="103">
        <f t="shared" si="0"/>
        <v>0</v>
      </c>
      <c r="E35" s="99"/>
      <c r="F35" s="86"/>
      <c r="G35" s="103">
        <f t="shared" si="1"/>
        <v>0</v>
      </c>
      <c r="H35" s="169"/>
      <c r="I35" s="112"/>
      <c r="J35" s="112"/>
      <c r="K35" s="112"/>
      <c r="L35" s="112"/>
      <c r="M35" s="112"/>
    </row>
    <row r="36" spans="1:13" ht="15.6" customHeight="1" x14ac:dyDescent="0.25">
      <c r="A36" s="31" t="s">
        <v>81</v>
      </c>
      <c r="B36" s="101">
        <f t="shared" ref="B36:G36" si="2">SUM(B6:B35)</f>
        <v>729500</v>
      </c>
      <c r="C36" s="101">
        <f t="shared" si="2"/>
        <v>5500000</v>
      </c>
      <c r="D36" s="102">
        <f t="shared" si="2"/>
        <v>1</v>
      </c>
      <c r="E36" s="101">
        <f t="shared" si="2"/>
        <v>695700</v>
      </c>
      <c r="F36" s="101">
        <f t="shared" si="2"/>
        <v>5500000</v>
      </c>
      <c r="G36" s="102">
        <f t="shared" si="2"/>
        <v>1</v>
      </c>
      <c r="H36" s="169"/>
      <c r="I36" s="112"/>
      <c r="J36" s="112"/>
      <c r="K36" s="112"/>
      <c r="L36" s="112"/>
      <c r="M36" s="112"/>
    </row>
    <row r="37" spans="1:13" ht="23.4" x14ac:dyDescent="0.25">
      <c r="A37" s="170"/>
      <c r="B37" s="170"/>
      <c r="C37" s="170"/>
      <c r="D37" s="170"/>
      <c r="E37" s="170"/>
      <c r="F37" s="170"/>
      <c r="G37" s="170"/>
      <c r="H37" s="170"/>
      <c r="I37" s="170"/>
      <c r="J37" s="170"/>
      <c r="K37" s="170"/>
      <c r="L37" s="170"/>
      <c r="M37" s="170"/>
    </row>
  </sheetData>
  <sheetProtection algorithmName="SHA-512" hashValue="16AchQgifmqKv0FGpy53cSJ+sn3Nz0/DwYRJ91Hx3RRP8ouX8D4TxRDz3E5RuLgl4UjoulFvXZhzKMwiZPOXeA==" saltValue="maxYxrpp9rvEVw3Lcp5+ww==" spinCount="100000" sheet="1" objects="1" scenarios="1"/>
  <mergeCells count="42">
    <mergeCell ref="A1:G1"/>
    <mergeCell ref="H1:M1"/>
    <mergeCell ref="H2:M2"/>
    <mergeCell ref="H6:M6"/>
    <mergeCell ref="H7:M7"/>
    <mergeCell ref="H4:M4"/>
    <mergeCell ref="H5:M5"/>
    <mergeCell ref="H3:M3"/>
    <mergeCell ref="H12:M12"/>
    <mergeCell ref="H13:M13"/>
    <mergeCell ref="H10:M10"/>
    <mergeCell ref="H11:M11"/>
    <mergeCell ref="H8:M8"/>
    <mergeCell ref="H9:M9"/>
    <mergeCell ref="H18:M18"/>
    <mergeCell ref="H19:M19"/>
    <mergeCell ref="H16:M16"/>
    <mergeCell ref="H17:M17"/>
    <mergeCell ref="H14:M14"/>
    <mergeCell ref="H15:M15"/>
    <mergeCell ref="H24:M24"/>
    <mergeCell ref="H25:M25"/>
    <mergeCell ref="H22:M22"/>
    <mergeCell ref="H23:M23"/>
    <mergeCell ref="H20:M20"/>
    <mergeCell ref="H21:M21"/>
    <mergeCell ref="H36:M36"/>
    <mergeCell ref="A37:M37"/>
    <mergeCell ref="B2:D2"/>
    <mergeCell ref="B3:D3"/>
    <mergeCell ref="E2:G2"/>
    <mergeCell ref="E3:G3"/>
    <mergeCell ref="H34:M34"/>
    <mergeCell ref="H35:M35"/>
    <mergeCell ref="H32:M32"/>
    <mergeCell ref="H33:M33"/>
    <mergeCell ref="H30:M30"/>
    <mergeCell ref="H31:M31"/>
    <mergeCell ref="H28:M28"/>
    <mergeCell ref="H29:M29"/>
    <mergeCell ref="H26:M26"/>
    <mergeCell ref="H27:M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Board Information-done</vt:lpstr>
      <vt:lpstr>Agency Compensation</vt:lpstr>
      <vt:lpstr>Profile of Clients</vt:lpstr>
      <vt:lpstr>County HSAB Funding Budget</vt:lpstr>
      <vt:lpstr>Agency Expenses</vt:lpstr>
      <vt:lpstr>Agency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Kate Banick</cp:lastModifiedBy>
  <cp:lastPrinted>2024-11-06T15:26:16Z</cp:lastPrinted>
  <dcterms:created xsi:type="dcterms:W3CDTF">2024-11-06T14:49:25Z</dcterms:created>
  <dcterms:modified xsi:type="dcterms:W3CDTF">2025-03-18T14:20:24Z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2017-02-16T00:00:00Z</vt:filetime>
  </property>
  <property fmtid="{D5CDD505-2E9C-101B-9397-08002B2CF9AE}" pid="3" name="Creator">
    <vt:lpwstr>Adobe Acrobat Pro 11.0.19</vt:lpwstr>
  </property>
  <property fmtid="{D5CDD505-2E9C-101B-9397-08002B2CF9AE}" pid="4" name="LastSaved">
    <vt:filetime>2024-11-06T00:00:00Z</vt:filetime>
  </property>
  <property fmtid="{D5CDD505-2E9C-101B-9397-08002B2CF9AE}" pid="5" name="Producer">
    <vt:lpwstr>Adobe Acrobat 10.1 Paper Capture Plug-in</vt:lpwstr>
  </property>
</Properties>
</file>