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Michael New\Michael\My Documents\Administrative\Grants\M Cty HRO\2526\"/>
    </mc:Choice>
  </mc:AlternateContent>
  <workbookProtection lockStructure="1"/>
  <bookViews>
    <workbookView xWindow="0" yWindow="0" windowWidth="23040" windowHeight="8136" activeTab="2"/>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52511" forceFullCalc="1"/>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H31" i="3" s="1"/>
  <c r="R1" i="4"/>
  <c r="Q1" i="4"/>
  <c r="O1" i="4"/>
  <c r="N1" i="4"/>
  <c r="L1" i="4"/>
  <c r="K1" i="4"/>
  <c r="I1" i="4"/>
  <c r="H1" i="4"/>
  <c r="F1" i="4"/>
  <c r="E1" i="4"/>
  <c r="C1" i="4"/>
  <c r="B1" i="4"/>
  <c r="H12" i="3" s="1"/>
  <c r="C33" i="3"/>
  <c r="C11" i="2" s="1"/>
  <c r="C14" i="2" s="1"/>
  <c r="H32" i="3"/>
  <c r="H30" i="3"/>
  <c r="H29" i="3"/>
  <c r="H28" i="3"/>
  <c r="H27" i="3"/>
  <c r="H25" i="3"/>
  <c r="H24" i="3"/>
  <c r="H18" i="3"/>
  <c r="H17" i="3"/>
  <c r="H16" i="3"/>
  <c r="H15" i="3"/>
  <c r="H14" i="3"/>
  <c r="H13" i="3"/>
  <c r="H11" i="3"/>
  <c r="H26" i="3" l="1"/>
  <c r="H22" i="3"/>
  <c r="H23" i="3"/>
  <c r="H19" i="3"/>
  <c r="H20" i="3"/>
  <c r="H21" i="3"/>
  <c r="F33" i="3" l="1"/>
  <c r="E11" i="2" s="1"/>
  <c r="H12" i="2" s="1"/>
  <c r="BF11" i="2"/>
  <c r="AL12" i="2" l="1"/>
  <c r="BB12" i="2"/>
  <c r="AA12" i="2"/>
  <c r="L12" i="2"/>
  <c r="AZ12" i="2"/>
  <c r="AO12" i="2"/>
  <c r="BD12" i="2"/>
  <c r="AB12" i="2"/>
  <c r="AR12" i="2"/>
  <c r="BC12" i="2"/>
  <c r="AM12" i="2"/>
  <c r="AJ12" i="2"/>
  <c r="AD12" i="2"/>
  <c r="R12" i="2"/>
  <c r="AT12" i="2"/>
  <c r="V12" i="2"/>
  <c r="AN12" i="2"/>
  <c r="AG12" i="2"/>
  <c r="O12" i="2"/>
  <c r="AH12" i="2"/>
  <c r="U12" i="2"/>
  <c r="J12" i="2"/>
  <c r="I12" i="2"/>
  <c r="Y12" i="2"/>
  <c r="T12" i="2"/>
  <c r="K12" i="2"/>
  <c r="AC12" i="2"/>
  <c r="AP12" i="2"/>
  <c r="AV12" i="2"/>
  <c r="X12" i="2"/>
  <c r="N12" i="2"/>
  <c r="AK12" i="2"/>
  <c r="M12" i="2"/>
  <c r="AX12" i="2"/>
  <c r="Z12" i="2"/>
  <c r="P12" i="2"/>
  <c r="AW12" i="2"/>
  <c r="AQ12" i="2"/>
  <c r="AI12" i="2"/>
  <c r="BA12" i="2"/>
  <c r="S12" i="2"/>
  <c r="AY12" i="2"/>
  <c r="AU12" i="2"/>
  <c r="W12" i="2"/>
  <c r="AS12" i="2"/>
  <c r="AF12" i="2"/>
  <c r="AE12" i="2"/>
  <c r="G12" i="2"/>
  <c r="Q12" i="2"/>
  <c r="E14" i="2"/>
  <c r="L15" i="2" l="1"/>
  <c r="AZ15" i="2"/>
  <c r="AS15" i="2"/>
  <c r="H15" i="2"/>
  <c r="Y15" i="2"/>
  <c r="AH15" i="2"/>
  <c r="AY15" i="2"/>
  <c r="BC15" i="2"/>
  <c r="Z15" i="2"/>
  <c r="K15" i="2"/>
  <c r="AB15" i="2"/>
  <c r="AM15" i="2"/>
  <c r="N15" i="2"/>
  <c r="Q15" i="2"/>
  <c r="AJ15" i="2"/>
  <c r="AX15" i="2"/>
  <c r="V15" i="2"/>
  <c r="AQ15" i="2"/>
  <c r="AT15" i="2"/>
  <c r="AA15" i="2"/>
  <c r="AV15" i="2"/>
  <c r="X15" i="2"/>
  <c r="AL15" i="2"/>
  <c r="S15" i="2"/>
  <c r="R15" i="2"/>
  <c r="AG15" i="2"/>
  <c r="AE15" i="2"/>
  <c r="O15" i="2"/>
  <c r="AI15" i="2"/>
  <c r="W15" i="2"/>
  <c r="AD15" i="2"/>
  <c r="AK15" i="2"/>
  <c r="P15" i="2"/>
  <c r="AP15" i="2"/>
  <c r="AW15" i="2"/>
  <c r="U15" i="2"/>
  <c r="J15" i="2"/>
  <c r="BA15" i="2"/>
  <c r="AR15" i="2"/>
  <c r="AF15" i="2"/>
  <c r="I15" i="2"/>
  <c r="BD15" i="2"/>
  <c r="AO15" i="2"/>
  <c r="T15" i="2"/>
  <c r="G15" i="2"/>
  <c r="AU15" i="2"/>
  <c r="M15" i="2"/>
  <c r="AC15" i="2"/>
  <c r="AN15" i="2"/>
  <c r="BB15" i="2"/>
</calcChain>
</file>

<file path=xl/sharedStrings.xml><?xml version="1.0" encoding="utf-8"?>
<sst xmlns="http://schemas.openxmlformats.org/spreadsheetml/2006/main" count="118" uniqueCount="94">
  <si>
    <t>61a2f0c21a25fdc079c3992d490f910899ece9f0c54176a135a36195a46aa4757f7d4314e8f5f11f9cd2c824255583616efe5aa4e65b13c9c99d88ee72fa0e42JyMWMTR+zGJr9Zjjl5vhID+uUp/i5AzLL8gf/mBzUN2AC75l9SbN8Do4BRoUT5z/</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</si>
  <si>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</si>
  <si>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</si>
  <si>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</si>
  <si>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</si>
  <si>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</si>
  <si>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</si>
  <si>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</si>
  <si>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</si>
  <si>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</si>
  <si>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</si>
  <si>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</si>
  <si>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</si>
  <si>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</si>
  <si>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</si>
  <si>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</si>
  <si>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</si>
  <si>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</si>
  <si>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</si>
  <si>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</si>
  <si>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</si>
  <si>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</si>
  <si>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</si>
  <si>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</si>
  <si>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</si>
  <si>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</si>
  <si>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</si>
  <si>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</si>
  <si>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</si>
  <si>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</si>
  <si>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</si>
  <si>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</si>
  <si>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</si>
  <si>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</si>
  <si>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</si>
  <si>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</si>
  <si>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</si>
  <si>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</si>
  <si>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</si>
  <si>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</si>
  <si>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</si>
  <si>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</si>
  <si>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</si>
  <si>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</si>
  <si>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</si>
  <si>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</si>
  <si>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</si>
  <si>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</si>
  <si>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</si>
  <si>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</si>
  <si>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</si>
  <si>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</si>
  <si>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</si>
  <si>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</si>
  <si>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</si>
  <si>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</si>
  <si>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</si>
  <si>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</si>
  <si>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</si>
  <si>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</si>
  <si>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</si>
  <si>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</si>
  <si>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</si>
  <si>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</si>
  <si>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</si>
  <si>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</si>
  <si>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</si>
  <si>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</si>
  <si>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</si>
  <si>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</si>
  <si>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</si>
  <si>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</si>
  <si>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</si>
  <si>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</si>
  <si>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</si>
  <si>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</si>
  <si>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</si>
  <si>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</si>
  <si>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</si>
  <si>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The Keys AHEC Health Centers is respectfully requesting $215,000 to partially support the Agency's Countywide Chidlren's Primary Care Medical and Full Service Dentistry program.  This also now includes supporting one part time Registered Dental Hygienist at the new Horace O'Bryant School Dental Center.</t>
  </si>
  <si>
    <t>The mission of the Florida Keys AHEC is to provide direct medical, community health and educational services through community based collaborative partnerships.</t>
  </si>
  <si>
    <t xml:space="preserve">Examples of programs include:
1. 10 School Health Center Sites 
    a. Primary Medical Care for Medically Vulnerable Children
        i. Services include physicals, sick child visits, prescriptions, chronic disease mgt and testing for Flu, Strep, RSV and Glucose.                                            
   b. Full Service General Dentistry. (Expanded to a Marathon Based Children’s Dental Center-01/24 and will open our first School Based Dental Center at HOB School in the Spring/Summer of 2025.
       i. Exams, Treatment/restorative Care, X-Rays, Fillings, Extractions and Cleanings.
   c. Dental Sealant Program-2nd and 7th Graders
2.  Tobacco Cessation Classes and Services-No Cost Nicotine Replacement Therapies (Patches etc)
3.   CPR/First Aid Training
4.   Accredited Professional Training (CME/CE)-Live and online
5.  UM/Keys AHEC Health Fair
6.  Opioid Misuse Community and Professional Presentations
a. Access to Narcan and DeTerra Drug Disposal Bags
</t>
  </si>
  <si>
    <t xml:space="preserve">The Keys AHEC Health Centers will utilize the requested HSAB funds primarily to support medical and dental professional staff who provide direct primary medical care and dental treatment for medically vulnerable children from low- and moderate-income families. This funding will ensure the delivery of approximately 9,400 patient visits and over 66,500 medical and dental services annually.  
This increase in our request supports the Registered Dental Hygienist at the newly established Horace O’Bryant Dental Center.
Additionally, funds will support essential medical and dental supplies, Electronic Health Record (EHR) costs, and medical liability insurance—all of which are critical to maintaining high-quality patient care. No funds will be allocated to overhead or administrative expenses, ensuring that all resources are dedicated directly to patient services and healthcare delivery.
</t>
  </si>
  <si>
    <t xml:space="preserve">Keys AHEC is a 501(c)(3) nonprofit organization founded in 1990 to address healthcare disparities in Monroe County. It provides school-based primary medical and dental care to uninsured, underinsured, and Medicaid-enrolled children who would otherwise struggle to access essential healthcare services.
What makes Keys AHEC unique is its integrated school-based healthcare model, ensuring that children receive continuous, preventive, and restorative care in their schools without access to care barriers. The organization is the only provider of school-based medical and full-service general dentistry for children in the county. With no pediatric Medicaid dental providers in Monroe County, Keys AHEC fills a crucial gap by delivering direct dental services that no other local entity provides.
Through its 10 clinical locations, Mobile Dental Unit, and Marathon Children’s Dental Center, Keys AHEC has significantly expanded access to healthcare, providing over 9,400 patient visits and 66,500 individual services annually to children from low- and moderate-income families.
Keys AHEC maintains a comprehensive network of partnerships within Monroe County’s healthcare sector to enhance service provision, improve efficiency, and expand healthcare access for low-income and Medicaid patients who otherwise have no or limited local options.
Key partnerships and collaborations include:
• Monroe County School District – Provides clinic space in schools, allowing Keys AHEC to deliver medical and dental care directly on campus, reducing operational costs and eliminating access barriers for children.
• Three Local Hospitals &amp; Nicklaus Children’s Hospital – Collaborate on referrals, advanced medical care, and hospital-based services for children needing specialized treatment beyond school-based clinics.
• Local Dental Providers – Partnering with local dental offices, 9 Hygienists, 6 Assistants, and Local FQHCs, increasing access to preventive and restorative care.
• Lower Keys Medical Center (LKMC/KPHA) – Handles credentialing and insurance contracting, streamlining administrative processes and allowing more efficient service delivery.
• Good Health Clinic &amp; WomanKind – Part of the Monroe County Collaborative, backed by the Health Foundation of South Florida, supporting patient referrals, direct care, and facility use for primary medical, women’s health, and dental services. 
o Since 2021, this collaboration has expanded to include shared office space in Marathon and shared professional staff (between AHEC and WomanKind), improving patient outreach and service availability.
• Rotary Club of Key West – Supports dental treatment payments for children who require additional financial assistance.
• Monroe County Health Department, Urgent Care Centers &amp; Guidance Care Center – Contribute to a comprehensive healthcare network, ensuring coordinated care for medical, dental, and mental health services.
By leveraging formal collaborations and shared resources, Keys AHEC maximizes cost-efficiency while expanding access to high-quality healthcare for underserved children. These partnerships ensure that resources are allocated effectively, reducing duplication of services and enhancing healthcare outcomes across Monroe County.
</t>
  </si>
  <si>
    <t xml:space="preserve">During the 2024-25 school year Keys AHEC expanded services through:
1. Adding one Clinical day at Key Largo School
2. Adding one Clinical day at Coral Shores High School 
3. Periodic additional days for the Mobile Dental Unit at school sites for Dental Sealants, hygiene care and completion of restorative care.
4. Opened the Marathon Office Based Children’s Dental Center
5. Planning to open the first ever school based Dental Center at Horace O’Bryant School in the Spring/Summer of 2025.
Additional hours were added for Advanced Practice Registered Nurses (APRNs) during this time as well as hiring two additional part time Registered Dental Hygienists (RDH).
</t>
  </si>
  <si>
    <t xml:space="preserve">The state of Florida allocated $355,110 for FY 24/25 which was down from $975,000 in FY 23/24.  Funding allocations differ year to year based on the State Budget and Legislator priorities.  
Keys AHEC also had a small reduction from HSAB for the 24/25 program year.
To overcome expanse differentials the agency increased its grant program requests, started targeted fundraising and utilized reserve revenues.  Keys AHEC will look to restore past awards and allocations for FY 25/26.
</t>
  </si>
  <si>
    <t>Monroe County Sheriff's Office  (SAFF Grant)-$5,928.00</t>
  </si>
  <si>
    <t xml:space="preserve">Keys AHEC primarily serves children in Monroe County, with a strong focus on those who are uninsured, underinsured, or on Medicaid. These children often face significant barriers to accessing medical and dental care, including financial hardship, lack of local providers, and transportation challenges. 
Countywide Coverage: Keys AHEC operates in 10 clinical locations across Monroe County, including a Children’s Dental Center in Marathon and a Mobile Dental Unit
Demographics &amp; Socioeconomic Factors
• Population Served: Over 12,000 children in Monroe County, with 9,800 school-aged children being the primary focus.
• Economic Hardship: According to the United Way ALICE (Asset Limited, Income Constrained, Employed) report, up to 45% of Florida Keys residents struggle to meet basic needs, including healthcare. 
o Among families with children, particularly single-parent households, 57-76% live below the ALICE threshold, making healthcare financially out of reach.
• Insurance Status: 
o 72% of medical program participants are either uninsured or on Medicaid.
o 98% of dental program participants are uninsured or Medicaid recipients.
</t>
  </si>
  <si>
    <t xml:space="preserve">Keys AHEC has established a  referral system that includes School Health Nurses, School Staff, Outside Social Service Providers, and Local Medical Providers. Additionally, AHEC's School Based Outreach program accommodates Walk-ins and Appointments.
To ensure effective communication with parents, Keys AHEC leverages the MCSD Connect Ed system as well as using social media support, advertisements, material disbursement, and direct contact. </t>
  </si>
  <si>
    <t xml:space="preserve">1. Increase in Access to Medical and Dental Care
 Outcome: Provide at least 9,400 patient visits and 66,500+ medical and dental services annually.
Measurement Method:
Electronic Health Records (EHR) will track patient visit numbers and services provided at all locations, including the new Horace O’Bryant School dental expansion.
Outcome: Expand dental care capacity by serving an additional 432+ children annually per operational day at Horace O’Bryant School.
Measurement Method:
Patient volume data collected at the new site.
________________________________________
2. Reduction in Untreated Dental Conditions
Outcome: Reduce the number of children with untreated cavities and dental infections by increasing preventive and restorative treatments.
Measurement Method:
Track the number of fillings, extractions, and preventive cleanings provided.
Outcome: Increase the percentage of children receiving preventive dental visits.
Measurement Method:
Monitor annual preventive visits through EHR tracking.
Compare year-over-year trends in preventive service utilization.
________________________________________
3. Improvement in Health Equity for Low-Income and Medicaid Patients
Outcome: Maintain service accessibility for at least 98% of dental patients and 72% of medical patients who are uninsured or on Medicaid.
Measurement Method:
Patient demographics tracked through insurance and income data in EHR.
Reports comparing service distribution by insurance type and income status.
4. Financial and Operational Efficiency
Outcome: Ensure that 100% of HSAB funds support direct patient care, including medical and dental professional salaries, supplies, and liability insurance (not administrative costs).
Measurement Method:
Financial audits and budget tracking to confirm appropriate fund allocation.
</t>
  </si>
  <si>
    <t>968 hours of program service were contributed by 46 volunteers in the last year (FY2023 - October 1, 2023 through September 30, 2024).</t>
  </si>
  <si>
    <t xml:space="preserve">Provide information about units of service in the format below. (Response not required is applying for $5,000 or less).
Medical Services: 11,204      Unit-CPT Coded Service. Cost charged per unit to client: No Charge per patient visit.
Dental Services: 21,830     Unit-Service Code per each individualized Treatment provided.  Cost charged per unit to client (once annually): $10.
</t>
  </si>
  <si>
    <t xml:space="preserve">Currently Keys AHEC maintains:
Full-Time-12
Part-Time-12
FTE-16.7
</t>
  </si>
  <si>
    <t xml:space="preserve">Below is additioinal Statistical Information:                                                   Keys AHEC Health Center-12 Month Statistical Report (2024)
MEDICAL:
Location-Patient Visits-6,005 Total
Upper Keys-1,931    32.15%
Middle Keys/SL-1,357      22.6%
Key West-2,717      45.25%
Patient Services (Based on CPT Codes)-11,204
Insurances: Unique Patients
Total Uninsured-3,286      54.7%
Total Medicaid-854      14.3%
Total Insured-1,865      31%
Program Billable Expense:  $1,183,968.86 (Based on DOH Rates)
Total Uninsured-$391,724.27  
Total Medicaid-$222,990
Total Insured-$569,254.38
DENTAL:
Location-Patient Visits-2,992Total
Upper Keys-661    22.1%
Middle Keys -963    32.2%
Key West/SL-1,368      45.7%
Patient Services -21,830
Insurances: 
Total Uninsured-1,631     54.5%
Total Medicaid-1,346  45%
Total Insured-15     .50%
Program Billable Expense:  $1,155,552 
Total Uninsured-$835,309   
Total Medicaid-$320,243
Total Insured-$0
Total Indigent (Uninsured) Care: 
Total All Locations-$1,227,033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</si>
</sst>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amily val="2"/>
    </font>
    <font>
      <b/>
      <sz val="12"/>
      <color rgb="FFFFFFFF"/>
      <name val="Arial"/>
      <family val="2"/>
    </font>
    <font>
      <b/>
      <sz val="14"/>
      <color rgb="FFFFFFFF"/>
      <name val="Arial"/>
      <family val="2"/>
    </font>
    <font>
      <sz val="12"/>
      <color rgb="FFFFFFFF"/>
      <name val="Arial"/>
      <family val="2"/>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2" fillId="4" borderId="0" xfId="0" applyFont="1" applyFill="1" applyAlignment="1">
      <alignment horizontal="center" vertical="center" wrapText="1"/>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xf numFmtId="49" fontId="5" fillId="3" borderId="2" xfId="0" applyNumberFormat="1" applyFont="1" applyFill="1" applyBorder="1" applyAlignment="1" applyProtection="1">
      <alignment horizontal="center" vertical="center" wrapText="1"/>
      <protection locked="0"/>
    </xf>
    <xf numFmtId="49" fontId="5" fillId="3" borderId="3" xfId="0" applyNumberFormat="1" applyFont="1" applyFill="1" applyBorder="1" applyAlignment="1" applyProtection="1">
      <alignment horizontal="left" vertical="center" wrapText="1" indent="1"/>
      <protection locked="0"/>
    </xf>
  </cellXfs>
  <cellStyles count="1">
    <cellStyle name="Normal" xfId="0" builtinId="0"/>
  </cellStyles>
  <dxfs count="21">
    <dxf>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Z702"/>
  <sheetViews>
    <sheetView showRowColHeaders="0" topLeftCell="A15" workbookViewId="0">
      <selection activeCell="B16" sqref="B16:E16"/>
    </sheetView>
  </sheetViews>
  <sheetFormatPr defaultRowHeight="15" x14ac:dyDescent="0.25"/>
  <cols>
    <col min="2" max="5" width="25" customWidth="1"/>
    <col min="702" max="702" width="9.08984375" hidden="1"/>
  </cols>
  <sheetData>
    <row r="8" spans="2:5" ht="31.95" customHeight="1" x14ac:dyDescent="0.25">
      <c r="B8" s="38" t="s">
        <v>1</v>
      </c>
      <c r="C8" s="39"/>
      <c r="D8" s="39"/>
      <c r="E8" s="39"/>
    </row>
    <row r="10" spans="2:5" ht="28.2" x14ac:dyDescent="0.25">
      <c r="B10" s="2" t="s">
        <v>2</v>
      </c>
    </row>
    <row r="12" spans="2:5" ht="409.6" customHeight="1" x14ac:dyDescent="0.25">
      <c r="B12" s="40" t="s">
        <v>3</v>
      </c>
      <c r="C12" s="40"/>
      <c r="D12" s="40"/>
      <c r="E12" s="40"/>
    </row>
    <row r="14" spans="2:5" ht="28.2" x14ac:dyDescent="0.25">
      <c r="B14" s="2" t="s">
        <v>4</v>
      </c>
    </row>
    <row r="16" spans="2:5" ht="16.05" customHeight="1" x14ac:dyDescent="0.25">
      <c r="B16" s="41" t="s">
        <v>5</v>
      </c>
      <c r="C16" s="39"/>
      <c r="D16" s="39"/>
      <c r="E16" s="39"/>
    </row>
    <row r="702" spans="702:702" x14ac:dyDescent="0.2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F16"/>
  <sheetViews>
    <sheetView showRowColHeaders="0" workbookViewId="0">
      <pane ySplit="10" topLeftCell="A11" activePane="bottomLeft" state="frozen"/>
      <selection pane="bottomLeft" activeCell="B11" sqref="B11:BF13"/>
    </sheetView>
  </sheetViews>
  <sheetFormatPr defaultRowHeight="15" x14ac:dyDescent="0.25"/>
  <cols>
    <col min="2" max="3" width="20" customWidth="1"/>
    <col min="4" max="4" width="9.08984375" hidden="1"/>
    <col min="5" max="5" width="20" customWidth="1"/>
    <col min="6" max="6" width="2" customWidth="1"/>
    <col min="7" max="56" width="1" customWidth="1"/>
    <col min="57" max="57" width="2" customWidth="1"/>
    <col min="58" max="58" width="20" customWidth="1"/>
  </cols>
  <sheetData>
    <row r="2" spans="2:58" hidden="1" x14ac:dyDescent="0.25"/>
    <row r="3" spans="2:58" hidden="1" x14ac:dyDescent="0.25"/>
    <row r="4" spans="2:58" hidden="1" x14ac:dyDescent="0.25"/>
    <row r="5" spans="2:58" hidden="1" x14ac:dyDescent="0.25"/>
    <row r="6" spans="2:58" hidden="1" x14ac:dyDescent="0.25"/>
    <row r="7" spans="2:58" hidden="1" x14ac:dyDescent="0.25"/>
    <row r="8" spans="2:58" ht="28.2" x14ac:dyDescent="0.25">
      <c r="B8" s="2" t="s">
        <v>7</v>
      </c>
    </row>
    <row r="10" spans="2:58" ht="31.95" customHeight="1" x14ac:dyDescent="0.25">
      <c r="B10" s="5" t="s">
        <v>8</v>
      </c>
      <c r="C10" s="5" t="s">
        <v>9</v>
      </c>
      <c r="D10" s="5" t="s">
        <v>10</v>
      </c>
      <c r="E10" s="5" t="s">
        <v>11</v>
      </c>
      <c r="F10" s="51" t="s">
        <v>12</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 t="s">
        <v>13</v>
      </c>
    </row>
    <row r="11" spans="2:58" x14ac:dyDescent="0.25">
      <c r="B11" s="42">
        <v>1</v>
      </c>
      <c r="C11" s="43">
        <f>'1'!C33</f>
        <v>19</v>
      </c>
      <c r="D11" s="43"/>
      <c r="E11" s="43">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4" t="str">
        <f ca="1">IF(E11= 1, "Complete: no errors",IF(COUNTIF(INDIRECT("'"&amp;B11:B13&amp;"'!H11:H12"),"*"&amp;"response"&amp;"*"),"Errors present","No errors"))</f>
        <v>Complete: no errors</v>
      </c>
    </row>
    <row r="12" spans="2:58" x14ac:dyDescent="0.25">
      <c r="B12" s="42"/>
      <c r="C12" s="43"/>
      <c r="D12" s="43"/>
      <c r="E12" s="43"/>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4"/>
    </row>
    <row r="13" spans="2:58" x14ac:dyDescent="0.25">
      <c r="B13" s="42"/>
      <c r="C13" s="43"/>
      <c r="D13" s="43"/>
      <c r="E13" s="43"/>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4"/>
    </row>
    <row r="14" spans="2:58" ht="17.399999999999999" x14ac:dyDescent="0.25">
      <c r="B14" s="45" t="s">
        <v>6</v>
      </c>
      <c r="C14" s="47">
        <f>SUM(C11:C13)</f>
        <v>19</v>
      </c>
      <c r="D14" s="47"/>
      <c r="E14" s="47">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9"/>
    </row>
    <row r="15" spans="2:58" ht="17.399999999999999" x14ac:dyDescent="0.25">
      <c r="B15" s="46"/>
      <c r="C15" s="48"/>
      <c r="D15" s="48"/>
      <c r="E15" s="48"/>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0"/>
    </row>
    <row r="16" spans="2:58" ht="17.399999999999999" x14ac:dyDescent="0.25">
      <c r="B16" s="46"/>
      <c r="C16" s="48"/>
      <c r="D16" s="48"/>
      <c r="E16" s="48"/>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0"/>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G12:BD12">
    <cfRule type="expression" dxfId="20" priority="1">
      <formula>G$12</formula>
    </cfRule>
    <cfRule type="expression" dxfId="19" priority="2">
      <formula>NOT(G$12)</formula>
    </cfRule>
  </conditionalFormatting>
  <conditionalFormatting sqref="G15:BD15">
    <cfRule type="expression" dxfId="18" priority="3">
      <formula>G$15</formula>
    </cfRule>
    <cfRule type="expression" dxfId="17" priority="4">
      <formula>NOT(G$15)</formula>
    </cfRule>
  </conditionalFormatting>
  <conditionalFormatting sqref="E11:E16">
    <cfRule type="expression" dxfId="16" priority="5">
      <formula>TRUE</formula>
    </cfRule>
  </conditionalFormatting>
  <conditionalFormatting sqref="BF11:BF13">
    <cfRule type="expression" dxfId="15" priority="6">
      <formula>$BF11 ="Complete: no errors"</formula>
    </cfRule>
    <cfRule type="expression" dxfId="14" priority="7">
      <formula>$BF11 = "Errors present"</formula>
    </cfRule>
  </conditionalFormatting>
  <conditionalFormatting sqref="B11:BF13">
    <cfRule type="expression" dxfId="13"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showRowColHeaders="0" tabSelected="1" view="pageBreakPreview" zoomScale="70" zoomScaleNormal="70" zoomScaleSheetLayoutView="70" workbookViewId="0">
      <pane ySplit="10" topLeftCell="A11" activePane="bottomLeft" state="frozen"/>
      <selection pane="bottomLeft" activeCell="G31" sqref="G31"/>
    </sheetView>
  </sheetViews>
  <sheetFormatPr defaultRowHeight="15" x14ac:dyDescent="0.25"/>
  <cols>
    <col min="2" max="2" width="9.08984375" hidden="1"/>
    <col min="3" max="3" width="10" customWidth="1"/>
    <col min="4" max="4" width="66" customWidth="1"/>
    <col min="5" max="5" width="9.08984375" hidden="1"/>
    <col min="6" max="6" width="25" customWidth="1"/>
    <col min="7" max="7" width="66" customWidth="1"/>
    <col min="8" max="8" width="40" customWidth="1"/>
    <col min="9" max="9" width="9.08984375" hidden="1"/>
  </cols>
  <sheetData>
    <row r="2" spans="2:9" ht="28.2" x14ac:dyDescent="0.25">
      <c r="C2" s="2" t="s">
        <v>14</v>
      </c>
    </row>
    <row r="3" spans="2:9" hidden="1" x14ac:dyDescent="0.25"/>
    <row r="4" spans="2:9" hidden="1" x14ac:dyDescent="0.25"/>
    <row r="5" spans="2:9" hidden="1" x14ac:dyDescent="0.25"/>
    <row r="6" spans="2:9" hidden="1" x14ac:dyDescent="0.25"/>
    <row r="7" spans="2:9" hidden="1" x14ac:dyDescent="0.25"/>
    <row r="8" spans="2:9" hidden="1" x14ac:dyDescent="0.25"/>
    <row r="10" spans="2:9" ht="31.95" customHeight="1" x14ac:dyDescent="0.25">
      <c r="C10" s="5" t="s">
        <v>15</v>
      </c>
      <c r="D10" s="5" t="s">
        <v>16</v>
      </c>
      <c r="E10" s="5" t="s">
        <v>10</v>
      </c>
      <c r="F10" s="6" t="s">
        <v>17</v>
      </c>
      <c r="G10" s="6" t="s">
        <v>18</v>
      </c>
      <c r="H10" s="6" t="s">
        <v>19</v>
      </c>
      <c r="I10" t="s">
        <v>10</v>
      </c>
    </row>
    <row r="11" spans="2:9" ht="19.95" customHeight="1" x14ac:dyDescent="0.25">
      <c r="B11" s="1"/>
      <c r="C11" s="52" t="s">
        <v>20</v>
      </c>
      <c r="D11" s="53"/>
      <c r="E11" s="54"/>
      <c r="F11" s="9"/>
      <c r="G11" s="10"/>
      <c r="H11" s="14" t="str">
        <f>IF(AND(ISBLANK(F11),ISBLANK(G11)),"?", "Anything entered in this row will be ignored")</f>
        <v>?</v>
      </c>
      <c r="I11" s="1">
        <v>-1</v>
      </c>
    </row>
    <row r="12" spans="2:9" ht="195" x14ac:dyDescent="0.25">
      <c r="B12" s="1">
        <v>1257726</v>
      </c>
      <c r="C12" s="3" t="s">
        <v>21</v>
      </c>
      <c r="D12" s="13" t="s">
        <v>22</v>
      </c>
      <c r="E12" s="4"/>
      <c r="F12" s="7" t="s">
        <v>62</v>
      </c>
      <c r="G12" s="58" t="s">
        <v>79</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45" x14ac:dyDescent="0.25">
      <c r="B13" s="1">
        <v>1257730</v>
      </c>
      <c r="C13" s="3" t="s">
        <v>24</v>
      </c>
      <c r="D13" s="13" t="s">
        <v>25</v>
      </c>
      <c r="E13" s="4"/>
      <c r="F13" s="7" t="s">
        <v>23</v>
      </c>
      <c r="G13" s="59" t="s">
        <v>80</v>
      </c>
      <c r="H13" s="14" t="str">
        <f ca="1">IF(AND(
            OR(OFFSET($H13,0,-2) = "-",OFFSET($H13,0,-2) = ""),OFFSET($H13,0,-1) = ""),"Incomplete","Complete")</f>
        <v>Complete</v>
      </c>
      <c r="I13" s="1">
        <v>0</v>
      </c>
    </row>
    <row r="14" spans="2:9" ht="285" x14ac:dyDescent="0.25">
      <c r="B14" s="1">
        <v>1257731</v>
      </c>
      <c r="C14" s="3" t="s">
        <v>26</v>
      </c>
      <c r="D14" s="13" t="s">
        <v>27</v>
      </c>
      <c r="E14" s="4"/>
      <c r="F14" s="7" t="s">
        <v>23</v>
      </c>
      <c r="G14" s="59" t="s">
        <v>81</v>
      </c>
      <c r="H14" s="14" t="str">
        <f ca="1">IF(AND(
            OR(OFFSET($H14,0,-2) = "-",OFFSET($H14,0,-2) = ""),OFFSET($H14,0,-1) = ""),"Incomplete","Complete")</f>
        <v>Complete</v>
      </c>
      <c r="I14" s="1">
        <v>1</v>
      </c>
    </row>
    <row r="15" spans="2:9" ht="210" x14ac:dyDescent="0.25">
      <c r="B15" s="1">
        <v>1254674</v>
      </c>
      <c r="C15" s="3" t="s">
        <v>28</v>
      </c>
      <c r="D15" s="13" t="s">
        <v>29</v>
      </c>
      <c r="E15" s="4"/>
      <c r="F15" s="7" t="s">
        <v>23</v>
      </c>
      <c r="G15" s="59" t="s">
        <v>82</v>
      </c>
      <c r="H15" s="14" t="str">
        <f ca="1">IF(AND(
            OR(OFFSET($H15,0,-2) = "-",OFFSET($H15,0,-2) = ""),OFFSET($H15,0,-1) = ""),"Incomplete","Complete")</f>
        <v>Complete</v>
      </c>
      <c r="I15" s="1">
        <v>0</v>
      </c>
    </row>
    <row r="16" spans="2:9" ht="19.95" customHeight="1" x14ac:dyDescent="0.25">
      <c r="B16" s="1"/>
      <c r="C16" s="52" t="s">
        <v>30</v>
      </c>
      <c r="D16" s="53"/>
      <c r="E16" s="54"/>
      <c r="F16" s="9"/>
      <c r="G16" s="10"/>
      <c r="H16" s="14" t="str">
        <f>IF(AND(ISBLANK(F16),ISBLANK(G16)),"?", "Anything entered in this row will be ignored")</f>
        <v>?</v>
      </c>
      <c r="I16" s="1">
        <v>-1</v>
      </c>
    </row>
    <row r="17" spans="2:9" ht="409.6" x14ac:dyDescent="0.25">
      <c r="B17" s="1">
        <v>1257715</v>
      </c>
      <c r="C17" s="3" t="s">
        <v>31</v>
      </c>
      <c r="D17" s="13" t="s">
        <v>32</v>
      </c>
      <c r="E17" s="4"/>
      <c r="G17" s="59" t="s">
        <v>83</v>
      </c>
      <c r="H17" s="14" t="str">
        <f ca="1">IF(AND(
            OR(OFFSET($H17,0,-2) = "-",OFFSET($H17,0,-2) = ""),OFFSET($H17,0,-1) = ""),"Incomplete","Complete")</f>
        <v>Complete</v>
      </c>
      <c r="I17" s="1">
        <v>1</v>
      </c>
    </row>
    <row r="18" spans="2:9" ht="19.95" customHeight="1" x14ac:dyDescent="0.25">
      <c r="B18" s="1"/>
      <c r="C18" s="52" t="s">
        <v>33</v>
      </c>
      <c r="D18" s="53"/>
      <c r="E18" s="54"/>
      <c r="F18" s="9"/>
      <c r="G18" s="10"/>
      <c r="H18" s="14" t="str">
        <f>IF(AND(ISBLANK(F18),ISBLANK(G18)),"?", "Anything entered in this row will be ignored")</f>
        <v>?</v>
      </c>
      <c r="I18" s="1">
        <v>-1</v>
      </c>
    </row>
    <row r="19" spans="2:9" ht="45" x14ac:dyDescent="0.25">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5">
      <c r="B20" s="1">
        <v>1257734</v>
      </c>
      <c r="C20" s="3" t="s">
        <v>36</v>
      </c>
      <c r="D20" s="13" t="s">
        <v>37</v>
      </c>
      <c r="E20" s="4"/>
      <c r="F20" s="7" t="s">
        <v>66</v>
      </c>
      <c r="G20" s="59"/>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180" x14ac:dyDescent="0.25">
      <c r="B21" s="1">
        <v>1257738</v>
      </c>
      <c r="C21" s="3" t="s">
        <v>38</v>
      </c>
      <c r="D21" s="13" t="s">
        <v>39</v>
      </c>
      <c r="E21" s="4"/>
      <c r="F21" s="7" t="s">
        <v>69</v>
      </c>
      <c r="G21" s="59" t="s">
        <v>84</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135" x14ac:dyDescent="0.25">
      <c r="B22" s="1">
        <v>1257740</v>
      </c>
      <c r="C22" s="3" t="s">
        <v>40</v>
      </c>
      <c r="D22" s="13" t="s">
        <v>41</v>
      </c>
      <c r="E22" s="4"/>
      <c r="F22" s="7" t="s">
        <v>71</v>
      </c>
      <c r="G22" s="59" t="s">
        <v>85</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5">
      <c r="B23" s="1">
        <v>1258124</v>
      </c>
      <c r="C23" s="3" t="s">
        <v>42</v>
      </c>
      <c r="D23" s="13" t="s">
        <v>43</v>
      </c>
      <c r="E23" s="4"/>
      <c r="F23" s="7" t="s">
        <v>73</v>
      </c>
      <c r="G23" s="59" t="s">
        <v>86</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285" x14ac:dyDescent="0.25">
      <c r="B24" s="1">
        <v>1258128</v>
      </c>
      <c r="C24" s="3" t="s">
        <v>44</v>
      </c>
      <c r="D24" s="13" t="s">
        <v>45</v>
      </c>
      <c r="E24" s="4"/>
      <c r="F24" s="7" t="s">
        <v>23</v>
      </c>
      <c r="G24" s="59" t="s">
        <v>87</v>
      </c>
      <c r="H24" s="14" t="str">
        <f ca="1">IF(AND(
            OR(OFFSET($H24,0,-2) = "-",OFFSET($H24,0,-2) = ""),OFFSET($H24,0,-1) = ""),"Incomplete","Complete")</f>
        <v>Complete</v>
      </c>
      <c r="I24" s="1">
        <v>0</v>
      </c>
    </row>
    <row r="25" spans="2:9" ht="120" x14ac:dyDescent="0.25">
      <c r="B25" s="1">
        <v>1258129</v>
      </c>
      <c r="C25" s="3" t="s">
        <v>46</v>
      </c>
      <c r="D25" s="13" t="s">
        <v>47</v>
      </c>
      <c r="E25" s="4"/>
      <c r="F25" s="7" t="s">
        <v>23</v>
      </c>
      <c r="G25" s="59" t="s">
        <v>88</v>
      </c>
      <c r="H25" s="14" t="str">
        <f ca="1">IF(AND(
            OR(OFFSET($H25,0,-2) = "-",OFFSET($H25,0,-2) = ""),OFFSET($H25,0,-1) = ""),"Incomplete","Complete")</f>
        <v>Complete</v>
      </c>
      <c r="I25" s="1">
        <v>1</v>
      </c>
    </row>
    <row r="26" spans="2:9" ht="60" x14ac:dyDescent="0.25">
      <c r="B26" s="1">
        <v>1258132</v>
      </c>
      <c r="C26" s="3" t="s">
        <v>48</v>
      </c>
      <c r="D26" s="13" t="s">
        <v>49</v>
      </c>
      <c r="E26" s="4"/>
      <c r="F26" s="7" t="s">
        <v>67</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5">
      <c r="B27" s="1">
        <v>1258137</v>
      </c>
      <c r="C27" s="3" t="s">
        <v>50</v>
      </c>
      <c r="D27" s="13" t="s">
        <v>51</v>
      </c>
      <c r="E27" s="4"/>
      <c r="F27" s="7" t="s">
        <v>23</v>
      </c>
      <c r="G27" s="8" t="s">
        <v>90</v>
      </c>
      <c r="H27" s="14" t="str">
        <f ca="1">IF(AND(
            OR(OFFSET($H27,0,-2) = "-",OFFSET($H27,0,-2) = ""),OFFSET($H27,0,-1) = ""),"Incomplete","Complete")</f>
        <v>Complete</v>
      </c>
      <c r="I27" s="1">
        <v>1</v>
      </c>
    </row>
    <row r="28" spans="2:9" ht="409.6" x14ac:dyDescent="0.25">
      <c r="B28" s="1">
        <v>1258139</v>
      </c>
      <c r="C28" s="3" t="s">
        <v>52</v>
      </c>
      <c r="D28" s="13" t="s">
        <v>53</v>
      </c>
      <c r="E28" s="4"/>
      <c r="F28" s="7" t="s">
        <v>23</v>
      </c>
      <c r="G28" s="59" t="s">
        <v>89</v>
      </c>
      <c r="H28" s="14" t="str">
        <f ca="1">IF(AND(
            OR(OFFSET($H28,0,-2) = "-",OFFSET($H28,0,-2) = ""),OFFSET($H28,0,-1) = ""),"Incomplete","Complete")</f>
        <v>Complete</v>
      </c>
      <c r="I28" s="1">
        <v>0</v>
      </c>
    </row>
    <row r="29" spans="2:9" ht="135" x14ac:dyDescent="0.25">
      <c r="B29" s="1">
        <v>1258141</v>
      </c>
      <c r="C29" s="3" t="s">
        <v>54</v>
      </c>
      <c r="D29" s="13" t="s">
        <v>55</v>
      </c>
      <c r="E29" s="4"/>
      <c r="F29" s="7" t="s">
        <v>23</v>
      </c>
      <c r="G29" s="59" t="s">
        <v>91</v>
      </c>
      <c r="H29" s="14" t="str">
        <f ca="1">IF(AND(
            OR(OFFSET($H29,0,-2) = "-",OFFSET($H29,0,-2) = ""),OFFSET($H29,0,-1) = ""),"Incomplete","Complete")</f>
        <v>Complete</v>
      </c>
      <c r="I29" s="1">
        <v>1</v>
      </c>
    </row>
    <row r="30" spans="2:9" ht="75" x14ac:dyDescent="0.25">
      <c r="B30" s="1">
        <v>1363343</v>
      </c>
      <c r="C30" s="3" t="s">
        <v>56</v>
      </c>
      <c r="D30" s="13" t="s">
        <v>57</v>
      </c>
      <c r="E30" s="4"/>
      <c r="F30" s="7" t="s">
        <v>23</v>
      </c>
      <c r="G30" s="59" t="s">
        <v>92</v>
      </c>
      <c r="H30" s="14" t="str">
        <f ca="1">IF(AND(
            OR(OFFSET($H30,0,-2) = "-",OFFSET($H30,0,-2) = ""),OFFSET($H30,0,-1) = ""),"Incomplete","Complete")</f>
        <v>Complete</v>
      </c>
      <c r="I30" s="1">
        <v>0</v>
      </c>
    </row>
    <row r="31" spans="2:9" ht="45" x14ac:dyDescent="0.25">
      <c r="B31" s="1">
        <v>1363448</v>
      </c>
      <c r="C31" s="3" t="s">
        <v>58</v>
      </c>
      <c r="D31" s="13" t="s">
        <v>59</v>
      </c>
      <c r="E31" s="4"/>
      <c r="F31" s="58" t="s">
        <v>66</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409.6" x14ac:dyDescent="0.25">
      <c r="B32" s="1">
        <v>1258142</v>
      </c>
      <c r="C32" s="3" t="s">
        <v>60</v>
      </c>
      <c r="D32" s="13" t="s">
        <v>61</v>
      </c>
      <c r="E32" s="4"/>
      <c r="F32" s="7" t="s">
        <v>23</v>
      </c>
      <c r="G32" s="59" t="s">
        <v>93</v>
      </c>
      <c r="H32" s="14" t="str">
        <f ca="1">IF(AND(
            OR(OFFSET($H32,0,-2) = "-",OFFSET($H32,0,-2) = ""),OFFSET($H32,0,-1) = ""),"Incomplete","Complete")</f>
        <v>Complete</v>
      </c>
      <c r="I32" s="1">
        <v>0</v>
      </c>
    </row>
    <row r="33" spans="2:8" ht="27" customHeight="1" x14ac:dyDescent="0.25">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2" priority="1" operator="containsText" text="~?">
      <formula>NOT(ISERROR(SEARCH("~?",H11)))</formula>
    </cfRule>
  </conditionalFormatting>
  <conditionalFormatting sqref="H16">
    <cfRule type="containsText" dxfId="11" priority="2" operator="containsText" text="~?">
      <formula>NOT(ISERROR(SEARCH("~?",H16)))</formula>
    </cfRule>
  </conditionalFormatting>
  <conditionalFormatting sqref="H18">
    <cfRule type="containsText" dxfId="10" priority="3" operator="containsText" text="~?">
      <formula>NOT(ISERROR(SEARCH("~?",H18)))</formula>
    </cfRule>
  </conditionalFormatting>
  <conditionalFormatting sqref="C11:G11 C12:F12 C13:G16 C18:G32 C17:E17 G17">
    <cfRule type="expression" dxfId="9" priority="4">
      <formula>$I11=1</formula>
    </cfRule>
  </conditionalFormatting>
  <conditionalFormatting sqref="H11">
    <cfRule type="expression" dxfId="8" priority="5">
      <formula>$H11=""</formula>
    </cfRule>
  </conditionalFormatting>
  <conditionalFormatting sqref="H16">
    <cfRule type="expression" dxfId="7" priority="6">
      <formula>$H16=""</formula>
    </cfRule>
  </conditionalFormatting>
  <conditionalFormatting sqref="H18">
    <cfRule type="expression" dxfId="6" priority="7">
      <formula>$H18=""</formula>
    </cfRule>
  </conditionalFormatting>
  <conditionalFormatting sqref="H11:H32">
    <cfRule type="expression" dxfId="5" priority="8">
      <formula>$H11 ="Complete"</formula>
    </cfRule>
    <cfRule type="expression" dxfId="4" priority="9">
      <formula>$H11=1</formula>
    </cfRule>
    <cfRule type="expression" dxfId="3" priority="10">
      <formula>$H11</formula>
    </cfRule>
    <cfRule type="expression" dxfId="2" priority="11">
      <formula>AND(NOT(ISBLANK($H11)), NOT($H11))</formula>
    </cfRule>
    <cfRule type="expression" dxfId="1" priority="12">
      <formula>NOT(ISBLANK($H11))</formula>
    </cfRule>
  </conditionalFormatting>
  <conditionalFormatting sqref="G12">
    <cfRule type="expression" dxfId="0" priority="14">
      <formula>$I17=1</formula>
    </cfRule>
  </conditionalFormatting>
  <dataValidations count="7">
    <dataValidation type="list" showErrorMessage="1" errorTitle="Error - Invalid Input" error="Please select an item from the drop-down list." sqref="F19:F20">
      <formula1>"Yes,No"</formula1>
    </dataValidation>
    <dataValidation type="list" showErrorMessage="1" errorTitle="Error - Invalid Input" error="Please select an item from the drop-down list." sqref="F26">
      <formula1>"Yes - Please explain why you failed to meet the deadline,No"</formula1>
    </dataValidation>
    <dataValidation type="list" showErrorMessage="1" errorTitle="Error - Invalid Input" error="Please select an item from the drop-down list." sqref="F21">
      <formula1>"Yes; what changed?,No"</formula1>
    </dataValidation>
    <dataValidation type="list" showErrorMessage="1" errorTitle="Error - Invalid Input" error="Please select an item from the drop-down list." sqref="F31">
      <formula1>"Yes,No - What positions are open &amp; why? How does this impact your services?"</formula1>
    </dataValidation>
    <dataValidation type="list" showErrorMessage="1" errorTitle="Error - Invalid Input" error="Please select an item from the drop-down list." sqref="F22">
      <formula1>"Yes; How much? From what source? Why was funding lost?,No"</formula1>
    </dataValidation>
    <dataValidation type="list" showErrorMessage="1" errorTitle="Error - Invalid Input" error="Please select an item from the drop-down list." sqref="F23">
      <formula1>"Yes - Please list source(s) and amount(s).,No"</formula1>
    </dataValidation>
    <dataValidation type="list" showErrorMessage="1" errorTitle="Error - Invalid Input" error="Please select an item from the drop-down list." sqref="F12">
      <formula1>"Medical Services,Core Social Services,Quality of Life Improvement Services"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workbookViewId="0">
      <selection sqref="A1:U4"/>
    </sheetView>
  </sheetViews>
  <sheetFormatPr defaultRowHeight="15" x14ac:dyDescent="0.25"/>
  <sheetData>
    <row r="1" spans="1:21" x14ac:dyDescent="0.25">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5">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5">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5">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Michael</cp:lastModifiedBy>
  <dcterms:created xsi:type="dcterms:W3CDTF">2025-02-11T15:42:43Z</dcterms:created>
  <dcterms:modified xsi:type="dcterms:W3CDTF">2025-02-12T20:30:47Z</dcterms:modified>
  <cp:category/>
</cp:coreProperties>
</file>