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xecutive\Sherrie\Grants\HSAB\2026\"/>
    </mc:Choice>
  </mc:AlternateContent>
  <bookViews>
    <workbookView xWindow="0" yWindow="0" windowWidth="19155" windowHeight="7515" firstSheet="1" activeTab="2"/>
  </bookViews>
  <sheets>
    <sheet name="Board Information" sheetId="1" r:id="rId1"/>
    <sheet name="Agency Compensation" sheetId="2" r:id="rId2"/>
    <sheet name="Profile94 of Clients" sheetId="3" r:id="rId3"/>
    <sheet name="County HSAB Funding Budget" sheetId="4" r:id="rId4"/>
    <sheet name="Agency Expenses" sheetId="5" r:id="rId5"/>
    <sheet name="Agency Revenue" sheetId="6" r:id="rId6"/>
  </sheets>
  <calcPr calcId="162913"/>
</workbook>
</file>

<file path=xl/calcChain.xml><?xml version="1.0" encoding="utf-8"?>
<calcChain xmlns="http://schemas.openxmlformats.org/spreadsheetml/2006/main">
  <c r="B20" i="6" l="1"/>
  <c r="D9" i="5"/>
  <c r="D12" i="5"/>
  <c r="D11" i="5"/>
  <c r="D8" i="5"/>
  <c r="B12" i="5"/>
  <c r="B9" i="5"/>
  <c r="B11" i="5"/>
  <c r="B8" i="5"/>
  <c r="G15" i="2" l="1"/>
  <c r="D15" i="2"/>
  <c r="F36" i="6" l="1"/>
  <c r="E36" i="6"/>
  <c r="C36" i="6"/>
  <c r="B36" i="6"/>
  <c r="F37" i="2"/>
  <c r="D37" i="2"/>
  <c r="B37" i="2" s="1"/>
  <c r="E37" i="2"/>
  <c r="G37" i="2"/>
  <c r="H37" i="2"/>
  <c r="C37" i="2"/>
  <c r="B10" i="4"/>
  <c r="B40" i="4" s="1"/>
  <c r="C34" i="4" s="1"/>
  <c r="D13" i="5"/>
  <c r="D45" i="5" s="1"/>
  <c r="B13" i="5"/>
  <c r="B45" i="5" l="1"/>
  <c r="C29" i="5" s="1"/>
  <c r="E9" i="5"/>
  <c r="E10" i="5"/>
  <c r="E19" i="5"/>
  <c r="E26" i="5"/>
  <c r="E34" i="5"/>
  <c r="E40" i="5"/>
  <c r="E24" i="5"/>
  <c r="E32" i="5"/>
  <c r="E38" i="5"/>
  <c r="E44" i="5"/>
  <c r="E25" i="5"/>
  <c r="E33" i="5"/>
  <c r="E39" i="5"/>
  <c r="E7" i="5"/>
  <c r="E20" i="5"/>
  <c r="E27" i="5"/>
  <c r="E35" i="5"/>
  <c r="E41" i="5"/>
  <c r="E22" i="5"/>
  <c r="E28" i="5"/>
  <c r="E36" i="5"/>
  <c r="E42" i="5"/>
  <c r="E23" i="5"/>
  <c r="E30" i="5"/>
  <c r="E37" i="5"/>
  <c r="E43" i="5"/>
  <c r="E16" i="5"/>
  <c r="E12" i="5"/>
  <c r="E21" i="5"/>
  <c r="E18" i="5"/>
  <c r="E17" i="5"/>
  <c r="C38" i="4"/>
  <c r="C28" i="4"/>
  <c r="C36" i="4"/>
  <c r="C39" i="4"/>
  <c r="C37" i="4"/>
  <c r="C35" i="4"/>
  <c r="G7" i="6"/>
  <c r="G15" i="6"/>
  <c r="G23" i="6"/>
  <c r="G21" i="6"/>
  <c r="G19" i="6"/>
  <c r="G17" i="6"/>
  <c r="G16" i="6"/>
  <c r="G14" i="6"/>
  <c r="G31" i="6"/>
  <c r="G29" i="6"/>
  <c r="G28" i="6"/>
  <c r="G27" i="6"/>
  <c r="G8" i="6"/>
  <c r="G25" i="6"/>
  <c r="G22" i="6"/>
  <c r="G20" i="6"/>
  <c r="G6" i="6"/>
  <c r="G35" i="6"/>
  <c r="G34" i="6"/>
  <c r="G33" i="6"/>
  <c r="G32" i="6"/>
  <c r="G13" i="6"/>
  <c r="G11" i="6"/>
  <c r="G10" i="6"/>
  <c r="G9" i="6"/>
  <c r="G26" i="6"/>
  <c r="D8" i="6"/>
  <c r="D22" i="6"/>
  <c r="D17" i="6"/>
  <c r="D21" i="6"/>
  <c r="D20" i="6"/>
  <c r="D19" i="6"/>
  <c r="D16" i="6"/>
  <c r="D34" i="6"/>
  <c r="D27" i="6"/>
  <c r="D25" i="6"/>
  <c r="D15" i="6"/>
  <c r="D14" i="6"/>
  <c r="D11" i="6"/>
  <c r="D32" i="6"/>
  <c r="D31" i="6"/>
  <c r="D9" i="6"/>
  <c r="D28" i="6"/>
  <c r="D23" i="6"/>
  <c r="D6" i="6"/>
  <c r="D35" i="6"/>
  <c r="D13" i="6"/>
  <c r="D33" i="6"/>
  <c r="D10" i="6"/>
  <c r="D29" i="6"/>
  <c r="D26" i="6"/>
  <c r="D7" i="6"/>
  <c r="E15" i="5"/>
  <c r="E14" i="5"/>
  <c r="E29" i="5"/>
  <c r="E8" i="5"/>
  <c r="D46" i="5"/>
  <c r="E11" i="5"/>
  <c r="C11" i="4"/>
  <c r="C9" i="4"/>
  <c r="C14" i="4"/>
  <c r="C13" i="4"/>
  <c r="C5" i="4"/>
  <c r="C12" i="4"/>
  <c r="C7" i="4"/>
  <c r="C27" i="4"/>
  <c r="C6" i="4"/>
  <c r="C17" i="4"/>
  <c r="C30" i="4"/>
  <c r="C22" i="4"/>
  <c r="C21" i="4"/>
  <c r="C20" i="4"/>
  <c r="C32" i="4"/>
  <c r="C18" i="4"/>
  <c r="C4" i="4"/>
  <c r="C16" i="4"/>
  <c r="C29" i="4"/>
  <c r="C25" i="4"/>
  <c r="C24" i="4"/>
  <c r="C23" i="4"/>
  <c r="C33" i="4"/>
  <c r="C19" i="4"/>
  <c r="C31" i="4"/>
  <c r="C8" i="4"/>
  <c r="C15" i="4"/>
  <c r="C28" i="5" l="1"/>
  <c r="C16" i="5"/>
  <c r="C44" i="5"/>
  <c r="C32" i="5"/>
  <c r="C24" i="5"/>
  <c r="C12" i="5"/>
  <c r="C22" i="5"/>
  <c r="C21" i="5"/>
  <c r="C39" i="5"/>
  <c r="C14" i="5"/>
  <c r="C43" i="5"/>
  <c r="B46" i="5"/>
  <c r="C7" i="5"/>
  <c r="C35" i="5"/>
  <c r="C20" i="5"/>
  <c r="C42" i="5"/>
  <c r="C41" i="5"/>
  <c r="C40" i="5"/>
  <c r="C10" i="5"/>
  <c r="C11" i="5"/>
  <c r="C15" i="5"/>
  <c r="C26" i="5"/>
  <c r="C18" i="5"/>
  <c r="C25" i="5"/>
  <c r="C36" i="5"/>
  <c r="C23" i="5"/>
  <c r="C9" i="5"/>
  <c r="C34" i="5"/>
  <c r="C38" i="5"/>
  <c r="C8" i="5"/>
  <c r="C27" i="5"/>
  <c r="C33" i="5"/>
  <c r="C37" i="5"/>
  <c r="C30" i="5"/>
  <c r="C17" i="5"/>
  <c r="C19" i="5"/>
  <c r="E13" i="5"/>
  <c r="E45" i="5" s="1"/>
  <c r="D36" i="6"/>
  <c r="G36" i="6"/>
  <c r="C10" i="4"/>
  <c r="C40" i="4" s="1"/>
  <c r="C13" i="5" l="1"/>
  <c r="C45" i="5" s="1"/>
</calcChain>
</file>

<file path=xl/sharedStrings.xml><?xml version="1.0" encoding="utf-8"?>
<sst xmlns="http://schemas.openxmlformats.org/spreadsheetml/2006/main" count="286" uniqueCount="189">
  <si>
    <r>
      <rPr>
        <b/>
        <sz val="11"/>
        <rFont val="Candara"/>
        <family val="2"/>
      </rPr>
      <t>Name/Board Position</t>
    </r>
  </si>
  <si>
    <r>
      <rPr>
        <b/>
        <sz val="11"/>
        <rFont val="Candara"/>
        <family val="2"/>
      </rPr>
      <t>Affiliation/Title</t>
    </r>
  </si>
  <si>
    <r>
      <rPr>
        <b/>
        <sz val="11"/>
        <rFont val="Candara"/>
        <family val="2"/>
      </rPr>
      <t>City/State</t>
    </r>
  </si>
  <si>
    <r>
      <rPr>
        <b/>
        <sz val="11"/>
        <rFont val="Candara"/>
        <family val="2"/>
      </rPr>
      <t>Telephone No.</t>
    </r>
  </si>
  <si>
    <r>
      <rPr>
        <b/>
        <sz val="11"/>
        <rFont val="Candara"/>
        <family val="2"/>
      </rPr>
      <t>Years Served</t>
    </r>
  </si>
  <si>
    <r>
      <rPr>
        <b/>
        <sz val="11"/>
        <rFont val="Candara"/>
        <family val="2"/>
      </rPr>
      <t xml:space="preserve">Current Term
</t>
    </r>
    <r>
      <rPr>
        <b/>
        <sz val="11"/>
        <rFont val="Candara"/>
        <family val="2"/>
      </rPr>
      <t>Expiration Date</t>
    </r>
  </si>
  <si>
    <r>
      <rPr>
        <b/>
        <u/>
        <sz val="14"/>
        <rFont val="Candara"/>
        <family val="2"/>
      </rPr>
      <t>AGENCY COMPENSATION DETAIL</t>
    </r>
  </si>
  <si>
    <r>
      <rPr>
        <b/>
        <sz val="11"/>
        <rFont val="Candara"/>
        <family val="2"/>
      </rPr>
      <t xml:space="preserve">Proposed - Upcoming
</t>
    </r>
    <r>
      <rPr>
        <b/>
        <sz val="11"/>
        <rFont val="Candara"/>
        <family val="2"/>
      </rPr>
      <t>Fiscal Year Ending:</t>
    </r>
  </si>
  <si>
    <r>
      <rPr>
        <b/>
        <sz val="11"/>
        <rFont val="Candara"/>
        <family val="2"/>
      </rPr>
      <t xml:space="preserve">Projected - Current
</t>
    </r>
    <r>
      <rPr>
        <b/>
        <sz val="11"/>
        <rFont val="Candara"/>
        <family val="2"/>
      </rPr>
      <t>Fiscal Year Ending:</t>
    </r>
  </si>
  <si>
    <r>
      <rPr>
        <b/>
        <sz val="11"/>
        <color rgb="FF0000FF"/>
        <rFont val="Candara"/>
        <family val="2"/>
      </rPr>
      <t>Total Compensation</t>
    </r>
  </si>
  <si>
    <r>
      <rPr>
        <b/>
        <sz val="11"/>
        <rFont val="Candara"/>
        <family val="2"/>
      </rPr>
      <t>Position Title</t>
    </r>
  </si>
  <si>
    <r>
      <rPr>
        <b/>
        <sz val="11"/>
        <rFont val="Candara"/>
        <family val="2"/>
      </rPr>
      <t># FTE'S</t>
    </r>
  </si>
  <si>
    <r>
      <rPr>
        <b/>
        <sz val="11"/>
        <rFont val="Candara"/>
        <family val="2"/>
      </rPr>
      <t>Salaries</t>
    </r>
  </si>
  <si>
    <r>
      <rPr>
        <b/>
        <sz val="11"/>
        <rFont val="Candara"/>
        <family val="2"/>
      </rPr>
      <t>Benefits Package*</t>
    </r>
  </si>
  <si>
    <r>
      <rPr>
        <b/>
        <sz val="11"/>
        <rFont val="Candara"/>
        <family val="2"/>
      </rPr>
      <t>"P" or "A"</t>
    </r>
  </si>
  <si>
    <r>
      <rPr>
        <sz val="11"/>
        <rFont val="Candara"/>
        <family val="2"/>
      </rPr>
      <t>Please list benefits included:</t>
    </r>
  </si>
  <si>
    <r>
      <rPr>
        <b/>
        <u/>
        <sz val="14"/>
        <rFont val="Candara"/>
        <family val="2"/>
      </rPr>
      <t>PROFILE OF CLIENTS, CLIENT NUMBERS AND SERVICES</t>
    </r>
  </si>
  <si>
    <r>
      <rPr>
        <b/>
        <sz val="12"/>
        <rFont val="Candara"/>
        <family val="2"/>
      </rPr>
      <t>(Performance Report)</t>
    </r>
  </si>
  <si>
    <r>
      <rPr>
        <b/>
        <sz val="8.5"/>
        <rFont val="Candara"/>
        <family val="2"/>
      </rPr>
      <t>List Services Here</t>
    </r>
  </si>
  <si>
    <r>
      <rPr>
        <b/>
        <sz val="8.5"/>
        <rFont val="Candara"/>
        <family val="2"/>
      </rPr>
      <t>Target Population</t>
    </r>
  </si>
  <si>
    <r>
      <rPr>
        <b/>
        <sz val="8.5"/>
        <rFont val="Candara"/>
        <family val="2"/>
      </rPr>
      <t># of Persons in Target Population</t>
    </r>
  </si>
  <si>
    <r>
      <rPr>
        <b/>
        <sz val="7.5"/>
        <rFont val="Candara"/>
        <family val="2"/>
      </rPr>
      <t>Total Number of Clients Served during most recent completed fiscal year</t>
    </r>
  </si>
  <si>
    <r>
      <rPr>
        <i/>
        <sz val="7.5"/>
        <color rgb="FF963634"/>
        <rFont val="Candara"/>
        <family val="2"/>
      </rPr>
      <t>**SAMPLE SERVICE 1**</t>
    </r>
  </si>
  <si>
    <r>
      <rPr>
        <i/>
        <sz val="7.5"/>
        <color rgb="FF963634"/>
        <rFont val="Candara"/>
        <family val="2"/>
      </rPr>
      <t>homeless adults with no support from family or friends</t>
    </r>
  </si>
  <si>
    <r>
      <rPr>
        <i/>
        <sz val="7.5"/>
        <color rgb="FF963634"/>
        <rFont val="Candara"/>
        <family val="2"/>
      </rPr>
      <t>county-wide</t>
    </r>
  </si>
  <si>
    <r>
      <rPr>
        <i/>
        <sz val="7.5"/>
        <color rgb="FF963634"/>
        <rFont val="Candara"/>
        <family val="2"/>
      </rPr>
      <t>7 days/24 hours</t>
    </r>
  </si>
  <si>
    <r>
      <rPr>
        <i/>
        <sz val="7.5"/>
        <color rgb="FF963634"/>
        <rFont val="Candara"/>
        <family val="2"/>
      </rPr>
      <t>**SAMPLE SERVICE 2**</t>
    </r>
  </si>
  <si>
    <r>
      <rPr>
        <i/>
        <sz val="7.5"/>
        <color rgb="FF963634"/>
        <rFont val="Candara"/>
        <family val="2"/>
      </rPr>
      <t>mentally ill minors and adults</t>
    </r>
  </si>
  <si>
    <r>
      <rPr>
        <i/>
        <sz val="7.5"/>
        <color rgb="FF963634"/>
        <rFont val="Candara"/>
        <family val="2"/>
      </rPr>
      <t>Marathon</t>
    </r>
  </si>
  <si>
    <r>
      <rPr>
        <i/>
        <sz val="7.5"/>
        <color rgb="FF963634"/>
        <rFont val="Candara"/>
        <family val="2"/>
      </rPr>
      <t>8 AM - 5 PM</t>
    </r>
  </si>
  <si>
    <r>
      <rPr>
        <sz val="9"/>
        <rFont val="Candara"/>
        <family val="2"/>
      </rPr>
      <t>Total number of unduplicated clients for the entire agency served  during most recent completed fiscal year</t>
    </r>
  </si>
  <si>
    <r>
      <rPr>
        <sz val="9"/>
        <rFont val="Candara"/>
        <family val="2"/>
      </rPr>
      <t>How many clients served are Monroe County residents:</t>
    </r>
  </si>
  <si>
    <r>
      <rPr>
        <sz val="9"/>
        <rFont val="Candara"/>
        <family val="2"/>
      </rPr>
      <t>Please list or describe achieved measurable outcomes for your target populations:</t>
    </r>
  </si>
  <si>
    <r>
      <rPr>
        <b/>
        <u/>
        <sz val="11"/>
        <rFont val="Candara"/>
        <family val="2"/>
      </rPr>
      <t>Total</t>
    </r>
  </si>
  <si>
    <r>
      <rPr>
        <b/>
        <u/>
        <sz val="11"/>
        <rFont val="Candara"/>
        <family val="2"/>
      </rPr>
      <t>%</t>
    </r>
  </si>
  <si>
    <r>
      <rPr>
        <sz val="11"/>
        <rFont val="Candara"/>
        <family val="2"/>
      </rPr>
      <t>Salaries - Program</t>
    </r>
  </si>
  <si>
    <r>
      <rPr>
        <sz val="11"/>
        <rFont val="Candara"/>
        <family val="2"/>
      </rPr>
      <t>Payroll Taxes - Program</t>
    </r>
  </si>
  <si>
    <r>
      <rPr>
        <sz val="11"/>
        <rFont val="Candara"/>
        <family val="2"/>
      </rPr>
      <t>Employee Benefits - Program</t>
    </r>
  </si>
  <si>
    <r>
      <rPr>
        <sz val="11"/>
        <rFont val="Candara"/>
        <family val="2"/>
      </rPr>
      <t>Salaries - Administrative</t>
    </r>
  </si>
  <si>
    <r>
      <rPr>
        <sz val="11"/>
        <rFont val="Candara"/>
        <family val="2"/>
      </rPr>
      <t>Payroll Taxes - Administrative</t>
    </r>
  </si>
  <si>
    <r>
      <rPr>
        <sz val="11"/>
        <rFont val="Candara"/>
        <family val="2"/>
      </rPr>
      <t>Employee Benefits - Administrative</t>
    </r>
  </si>
  <si>
    <r>
      <rPr>
        <sz val="11"/>
        <rFont val="Candara"/>
        <family val="2"/>
      </rPr>
      <t>Office Supplies</t>
    </r>
  </si>
  <si>
    <r>
      <rPr>
        <sz val="11"/>
        <rFont val="Candara"/>
        <family val="2"/>
      </rPr>
      <t>Professional Fees</t>
    </r>
  </si>
  <si>
    <r>
      <rPr>
        <sz val="11"/>
        <rFont val="Candara"/>
        <family val="2"/>
      </rPr>
      <t>Condo Association Fees</t>
    </r>
  </si>
  <si>
    <r>
      <rPr>
        <sz val="11"/>
        <rFont val="Candara"/>
        <family val="2"/>
      </rPr>
      <t>Repairs &amp; Maintenance</t>
    </r>
  </si>
  <si>
    <r>
      <rPr>
        <sz val="11"/>
        <rFont val="Candara"/>
        <family val="2"/>
      </rPr>
      <t>Travel</t>
    </r>
  </si>
  <si>
    <r>
      <rPr>
        <sz val="11"/>
        <rFont val="Candara"/>
        <family val="2"/>
      </rPr>
      <t>Loan(s)</t>
    </r>
  </si>
  <si>
    <r>
      <rPr>
        <sz val="11"/>
        <rFont val="Candara"/>
        <family val="2"/>
      </rPr>
      <t>Other Expenses (Describe Below)</t>
    </r>
  </si>
  <si>
    <r>
      <rPr>
        <b/>
        <sz val="11"/>
        <rFont val="Candara"/>
        <family val="2"/>
      </rPr>
      <t>Proposed Budget vs. Current Budget:</t>
    </r>
  </si>
  <si>
    <r>
      <rPr>
        <b/>
        <sz val="11"/>
        <rFont val="Candara"/>
        <family val="2"/>
      </rPr>
      <t>Proposed Expenses Budget for the Upcoming Fiscal Year:</t>
    </r>
  </si>
  <si>
    <r>
      <rPr>
        <b/>
        <sz val="11"/>
        <rFont val="Candara"/>
        <family val="2"/>
      </rPr>
      <t xml:space="preserve">Projected Expenses for
</t>
    </r>
    <r>
      <rPr>
        <b/>
        <sz val="11"/>
        <rFont val="Candara"/>
        <family val="2"/>
      </rPr>
      <t>the Current Fiscal Year:</t>
    </r>
  </si>
  <si>
    <r>
      <rPr>
        <b/>
        <sz val="11"/>
        <rFont val="Candara"/>
        <family val="2"/>
      </rPr>
      <t>Budget Period:</t>
    </r>
  </si>
  <si>
    <r>
      <rPr>
        <b/>
        <u/>
        <sz val="11"/>
        <rFont val="Candara"/>
        <family val="2"/>
      </rPr>
      <t>Expeditures</t>
    </r>
  </si>
  <si>
    <r>
      <rPr>
        <sz val="11"/>
        <rFont val="Candara"/>
        <family val="2"/>
      </rPr>
      <t>Subtotal Personnel/Staff</t>
    </r>
  </si>
  <si>
    <r>
      <rPr>
        <sz val="11"/>
        <rFont val="Candara"/>
        <family val="2"/>
      </rPr>
      <t>Independent Contractor:  (Enter Name)</t>
    </r>
  </si>
  <si>
    <r>
      <rPr>
        <sz val="11"/>
        <rFont val="Candara"/>
        <family val="2"/>
      </rPr>
      <t>Utilities &amp; Telephone</t>
    </r>
  </si>
  <si>
    <r>
      <rPr>
        <sz val="11"/>
        <rFont val="Candara"/>
        <family val="2"/>
      </rPr>
      <t>Bank Charges, Interest, and Fees</t>
    </r>
  </si>
  <si>
    <r>
      <rPr>
        <sz val="11"/>
        <rFont val="Candara"/>
        <family val="2"/>
      </rPr>
      <t>Rent Exp. - Currently Utilized Property</t>
    </r>
  </si>
  <si>
    <r>
      <rPr>
        <sz val="11"/>
        <rFont val="Candara"/>
        <family val="2"/>
      </rPr>
      <t>Rent Exp. - Not Currently Utilized Property</t>
    </r>
  </si>
  <si>
    <r>
      <rPr>
        <sz val="11"/>
        <rFont val="Candara"/>
        <family val="2"/>
      </rPr>
      <t>Mortgage Exp. Currently Utilized Property</t>
    </r>
  </si>
  <si>
    <r>
      <rPr>
        <sz val="10"/>
        <rFont val="Candara"/>
        <family val="2"/>
      </rPr>
      <t>Mortgage Exp. - Not Currently Utilzed Property</t>
    </r>
  </si>
  <si>
    <r>
      <rPr>
        <sz val="9"/>
        <rFont val="Candara"/>
        <family val="2"/>
      </rPr>
      <t>Management Fees</t>
    </r>
  </si>
  <si>
    <r>
      <rPr>
        <sz val="9"/>
        <rFont val="Candara"/>
        <family val="2"/>
      </rPr>
      <t>Insurance</t>
    </r>
  </si>
  <si>
    <r>
      <rPr>
        <sz val="9"/>
        <rFont val="Candara"/>
        <family val="2"/>
      </rPr>
      <t>Special Events</t>
    </r>
  </si>
  <si>
    <r>
      <rPr>
        <sz val="9"/>
        <rFont val="Candara"/>
        <family val="2"/>
      </rPr>
      <t>Computer Software &amp; Internet Systems</t>
    </r>
  </si>
  <si>
    <r>
      <rPr>
        <sz val="9"/>
        <rFont val="Candara"/>
        <family val="2"/>
      </rPr>
      <t>Housing Reserves</t>
    </r>
  </si>
  <si>
    <r>
      <rPr>
        <sz val="9"/>
        <rFont val="Candara"/>
        <family val="2"/>
      </rPr>
      <t>Taxes &amp; Licenses</t>
    </r>
  </si>
  <si>
    <r>
      <rPr>
        <sz val="9"/>
        <rFont val="Candara"/>
        <family val="2"/>
      </rPr>
      <t>Core - Direct Client Services</t>
    </r>
  </si>
  <si>
    <r>
      <rPr>
        <sz val="9"/>
        <rFont val="Candara"/>
        <family val="2"/>
      </rPr>
      <t>Dues &amp; Subscriptions</t>
    </r>
  </si>
  <si>
    <r>
      <rPr>
        <b/>
        <sz val="11"/>
        <rFont val="Candara"/>
        <family val="2"/>
      </rPr>
      <t>Total Expenses</t>
    </r>
  </si>
  <si>
    <r>
      <rPr>
        <b/>
        <sz val="11"/>
        <rFont val="Candara"/>
        <family val="2"/>
      </rPr>
      <t>Revenue Over/</t>
    </r>
    <r>
      <rPr>
        <b/>
        <sz val="11"/>
        <color rgb="FFFF0000"/>
        <rFont val="Candara"/>
        <family val="2"/>
      </rPr>
      <t xml:space="preserve">(Under) </t>
    </r>
    <r>
      <rPr>
        <b/>
        <sz val="11"/>
        <rFont val="Candara"/>
        <family val="2"/>
      </rPr>
      <t>Expenses</t>
    </r>
  </si>
  <si>
    <r>
      <rPr>
        <b/>
        <sz val="11"/>
        <rFont val="Candara"/>
        <family val="2"/>
      </rPr>
      <t>Proposed Revenue Budget for Upcoming Fiscal Year Ending:</t>
    </r>
  </si>
  <si>
    <r>
      <rPr>
        <b/>
        <sz val="11"/>
        <rFont val="Candara"/>
        <family val="2"/>
      </rPr>
      <t>Revenue Sources</t>
    </r>
  </si>
  <si>
    <r>
      <rPr>
        <sz val="11"/>
        <rFont val="Candara"/>
        <family val="2"/>
      </rPr>
      <t>Cash</t>
    </r>
  </si>
  <si>
    <r>
      <rPr>
        <sz val="11"/>
        <rFont val="Candara"/>
        <family val="2"/>
      </rPr>
      <t>In-Kind</t>
    </r>
  </si>
  <si>
    <r>
      <rPr>
        <sz val="11"/>
        <rFont val="Candara"/>
        <family val="2"/>
      </rPr>
      <t>%</t>
    </r>
  </si>
  <si>
    <r>
      <rPr>
        <b/>
        <sz val="12"/>
        <rFont val="Candara"/>
        <family val="2"/>
      </rPr>
      <t>LOCAL GOVERNMENT:</t>
    </r>
  </si>
  <si>
    <r>
      <rPr>
        <b/>
        <sz val="12"/>
        <rFont val="Candara"/>
        <family val="2"/>
      </rPr>
      <t>STATE:</t>
    </r>
  </si>
  <si>
    <r>
      <rPr>
        <b/>
        <sz val="12"/>
        <rFont val="Candara"/>
        <family val="2"/>
      </rPr>
      <t>FEDERAL:</t>
    </r>
  </si>
  <si>
    <r>
      <rPr>
        <b/>
        <sz val="12"/>
        <rFont val="Candara"/>
        <family val="2"/>
      </rPr>
      <t>FOUNDATION:</t>
    </r>
  </si>
  <si>
    <r>
      <rPr>
        <b/>
        <sz val="12"/>
        <rFont val="Candara"/>
        <family val="2"/>
      </rPr>
      <t>ALL OTHER SOURCES:</t>
    </r>
  </si>
  <si>
    <r>
      <rPr>
        <b/>
        <sz val="11"/>
        <rFont val="Candara"/>
        <family val="2"/>
      </rPr>
      <t>Total Revenue</t>
    </r>
  </si>
  <si>
    <r>
      <rPr>
        <sz val="8"/>
        <rFont val="Candara"/>
        <family val="2"/>
      </rPr>
      <t xml:space="preserve">
</t>
    </r>
    <r>
      <rPr>
        <b/>
        <u/>
        <sz val="14"/>
        <rFont val="Candara"/>
        <family val="2"/>
      </rPr>
      <t xml:space="preserve">BOARD INFORMATION
</t>
    </r>
  </si>
  <si>
    <t>AGENCY EXPENSES</t>
  </si>
  <si>
    <t>Complete this worksheet for the entire agency</t>
  </si>
  <si>
    <t>Note:  Dates correspond with your fiscal year</t>
  </si>
  <si>
    <r>
      <rPr>
        <sz val="11"/>
        <rFont val="Candara"/>
        <family val="2"/>
      </rPr>
      <t>Telephone</t>
    </r>
    <r>
      <rPr>
        <sz val="11"/>
        <rFont val="Candara"/>
        <family val="2"/>
      </rPr>
      <t>/Internet</t>
    </r>
  </si>
  <si>
    <t>Other Professional Services</t>
  </si>
  <si>
    <t>Proposed Grant Budget</t>
  </si>
  <si>
    <t>Proposed County Funded Expense Budget for Upcoming Fiscal Year Ending:
12/31/2025</t>
  </si>
  <si>
    <t>Bank Charges</t>
  </si>
  <si>
    <r>
      <rPr>
        <b/>
        <u/>
        <sz val="11"/>
        <rFont val="Candara"/>
        <family val="2"/>
      </rPr>
      <t xml:space="preserve">COUNTY HSAB FUNDING BUDGET
</t>
    </r>
    <r>
      <rPr>
        <sz val="11"/>
        <rFont val="Candara"/>
        <family val="2"/>
      </rPr>
      <t xml:space="preserve">Show the proposed budget detail for the County HSAB funds requested. Total Expenses must equal Amount Requested on page 1. </t>
    </r>
    <r>
      <rPr>
        <b/>
        <u/>
        <sz val="11"/>
        <rFont val="Candara"/>
        <family val="2"/>
      </rPr>
      <t>Please note:</t>
    </r>
    <r>
      <rPr>
        <sz val="11"/>
        <rFont val="Candara"/>
        <family val="2"/>
      </rPr>
      <t xml:space="preserve"> HSAB Funding shall not be used to purchase capital assets.</t>
    </r>
  </si>
  <si>
    <t>"X"</t>
  </si>
  <si>
    <r>
      <rPr>
        <sz val="12"/>
        <rFont val="Candara"/>
        <family val="2"/>
      </rPr>
      <t xml:space="preserve">Include each position in the entire agency
Put an "X" next to each position directly related to program for which funding is requested.
A 40-hour/week employee would be 1.00 FTE; a 20-hour/week employee would be .5 FTE, etc. Indicate whether the position is programmatic or administrative, with a "P" or "A" next to that position.
</t>
    </r>
    <r>
      <rPr>
        <u/>
        <sz val="12"/>
        <rFont val="Candara"/>
        <family val="2"/>
      </rPr>
      <t>Note:</t>
    </r>
    <r>
      <rPr>
        <sz val="12"/>
        <rFont val="Candara"/>
        <family val="2"/>
      </rPr>
      <t xml:space="preserve">  Dates correspond with your fiscal year</t>
    </r>
  </si>
  <si>
    <r>
      <t xml:space="preserve">Current # of Clients ("snapshot") as of </t>
    </r>
    <r>
      <rPr>
        <b/>
        <u/>
        <sz val="7.5"/>
        <rFont val="Candara"/>
        <family val="2"/>
      </rPr>
      <t>00/00/000</t>
    </r>
  </si>
  <si>
    <r>
      <rPr>
        <b/>
        <sz val="8.5"/>
        <rFont val="Candara"/>
        <family val="2"/>
      </rPr>
      <t>Area</t>
    </r>
    <r>
      <rPr>
        <b/>
        <sz val="8.5"/>
        <rFont val="Candara"/>
        <family val="2"/>
      </rPr>
      <t>s Served</t>
    </r>
  </si>
  <si>
    <r>
      <rPr>
        <b/>
        <sz val="8.5"/>
        <rFont val="Candara"/>
        <family val="2"/>
      </rPr>
      <t>Days/Hours</t>
    </r>
    <r>
      <rPr>
        <b/>
        <sz val="8.5"/>
        <rFont val="Candara"/>
        <family val="2"/>
      </rPr>
      <t xml:space="preserve"> of Operation</t>
    </r>
  </si>
  <si>
    <t>Projected Revenue for Current Fiscal Year Ending:</t>
  </si>
  <si>
    <r>
      <rPr>
        <b/>
        <u/>
        <sz val="14"/>
        <rFont val="Candara"/>
        <family val="2"/>
      </rPr>
      <t xml:space="preserve">AGENCY REVENUE
</t>
    </r>
    <r>
      <rPr>
        <sz val="12"/>
        <rFont val="Candara"/>
        <family val="2"/>
      </rPr>
      <t xml:space="preserve">Complete this worksheet for the entire agency. In-Kind will not be included in percentages
</t>
    </r>
    <r>
      <rPr>
        <u/>
        <sz val="11"/>
        <rFont val="Candara"/>
        <family val="2"/>
      </rPr>
      <t>Note</t>
    </r>
    <r>
      <rPr>
        <sz val="11"/>
        <rFont val="Candara"/>
        <family val="2"/>
      </rPr>
      <t xml:space="preserve">:  Dates correspond with your fiscal year.
</t>
    </r>
  </si>
  <si>
    <r>
      <rPr>
        <b/>
        <sz val="11"/>
        <rFont val="Candara"/>
        <family val="2"/>
      </rPr>
      <t>Beginning:   010/01/2025</t>
    </r>
    <r>
      <rPr>
        <vertAlign val="superscript"/>
        <sz val="8"/>
        <rFont val="Candara"/>
        <family val="2"/>
      </rPr>
      <t xml:space="preserve">    </t>
    </r>
    <r>
      <rPr>
        <b/>
        <sz val="11"/>
        <rFont val="Candara"/>
        <family val="2"/>
      </rPr>
      <t>&amp;
Ending:          9/30/2026</t>
    </r>
  </si>
  <si>
    <r>
      <rPr>
        <b/>
        <sz val="11"/>
        <rFont val="Candara"/>
        <family val="2"/>
      </rPr>
      <t>Beginning:  10/01/2024</t>
    </r>
    <r>
      <rPr>
        <vertAlign val="superscript"/>
        <sz val="8"/>
        <rFont val="Candara"/>
        <family val="2"/>
      </rPr>
      <t xml:space="preserve">      </t>
    </r>
    <r>
      <rPr>
        <b/>
        <sz val="11"/>
        <rFont val="Candara"/>
        <family val="2"/>
      </rPr>
      <t>&amp;
Ending:        9/30/2025</t>
    </r>
  </si>
  <si>
    <t>Joanne Zimmerman</t>
  </si>
  <si>
    <t>Secretary</t>
  </si>
  <si>
    <t>Marathon, Fl</t>
  </si>
  <si>
    <t>(904)631-1226</t>
  </si>
  <si>
    <t>8 Years 5 Months</t>
  </si>
  <si>
    <t>14 Years 1 Month</t>
  </si>
  <si>
    <t>9 Years 3 Months</t>
  </si>
  <si>
    <t>Donna Hoffman</t>
  </si>
  <si>
    <t>Interim President Treasurer</t>
  </si>
  <si>
    <t>(305)923-9928</t>
  </si>
  <si>
    <t>Spenser Bryan</t>
  </si>
  <si>
    <t>Director MCSO</t>
  </si>
  <si>
    <t>Islamorada, Fl</t>
  </si>
  <si>
    <t>(305)394-3172</t>
  </si>
  <si>
    <t>Robert Alonso</t>
  </si>
  <si>
    <t>Director</t>
  </si>
  <si>
    <t>Key Largo, Fl</t>
  </si>
  <si>
    <t>(305)491-4656</t>
  </si>
  <si>
    <t>Ashley Arrabal</t>
  </si>
  <si>
    <t>(305)587-1693</t>
  </si>
  <si>
    <t>Judge Carol Rose</t>
  </si>
  <si>
    <t>Tavernier</t>
  </si>
  <si>
    <t>(562)833-9610</t>
  </si>
  <si>
    <t>14 Yeaars 1 Month</t>
  </si>
  <si>
    <t>Emergency Shelter-Unduplicated</t>
  </si>
  <si>
    <t xml:space="preserve">Crisis Calls- Actual </t>
  </si>
  <si>
    <t>individual Counseling/Advocacy Units</t>
  </si>
  <si>
    <t>Case(service) Management-unduplicated</t>
  </si>
  <si>
    <t>Group Counseling- Units</t>
  </si>
  <si>
    <t>Safety Planing-Units</t>
  </si>
  <si>
    <t>Information &amp; Referral-Units</t>
  </si>
  <si>
    <t>Outreach- Unduplicated</t>
  </si>
  <si>
    <t>Domestic violence Survivors *</t>
  </si>
  <si>
    <t>Monroe County</t>
  </si>
  <si>
    <t>24/7</t>
  </si>
  <si>
    <t>27/7</t>
  </si>
  <si>
    <t>M_F 8A-5P</t>
  </si>
  <si>
    <t>97% of Adult victims in shelter for more than 72 hours at a DV center shall have a family safety plan when they leave shelter.                                                                                                                                                                                                                             97% of adult victims in shelter for more than 72 hours at a DV center shall have a case /service management plan when they leave shelter.                                                                                                              85% of children in shelter for more than 72 hours at a certified DV center shall have an assessment when they leave shelter.                                                                                                                                  *Target Population equal 1 in 4 women and 1 in 7 men in Monroe County.</t>
  </si>
  <si>
    <t>Outreach DV Advocate Upper Keys</t>
  </si>
  <si>
    <t>X</t>
  </si>
  <si>
    <t>P</t>
  </si>
  <si>
    <t>Outreach DV Advocate Lower Keys</t>
  </si>
  <si>
    <t>CEO</t>
  </si>
  <si>
    <t>CFO</t>
  </si>
  <si>
    <t>A</t>
  </si>
  <si>
    <t>Outreach/Community Awareness &amp; Education Manager</t>
  </si>
  <si>
    <t>Outreach DV Advocate Middle Keys</t>
  </si>
  <si>
    <t>Primary Prevention Advocate</t>
  </si>
  <si>
    <t>Child Welfare Co-Located DV Advocate CPI</t>
  </si>
  <si>
    <t>Domestic Violence Shelter Manager</t>
  </si>
  <si>
    <t>Marathon Shelter Supervisor</t>
  </si>
  <si>
    <t>Marathon DV Advocate A</t>
  </si>
  <si>
    <t>Marathon DV Advocate B</t>
  </si>
  <si>
    <t>Marathon DV Advocate C</t>
  </si>
  <si>
    <t>Marathon DV Advocate D</t>
  </si>
  <si>
    <t>Marathon DV Advocate E</t>
  </si>
  <si>
    <t>Marathon DV Advocate F</t>
  </si>
  <si>
    <t>Key West Shelter Supervisor</t>
  </si>
  <si>
    <t>Key West DV Advocate A</t>
  </si>
  <si>
    <t>Key West DV Advocate B</t>
  </si>
  <si>
    <t>Key West DV Advocate C</t>
  </si>
  <si>
    <t>Key West DV Advocate D</t>
  </si>
  <si>
    <t>Key West DV Advocate E</t>
  </si>
  <si>
    <t>Key West DV Advocate F</t>
  </si>
  <si>
    <t>Program Assistant</t>
  </si>
  <si>
    <t>IFP Attorney</t>
  </si>
  <si>
    <t>Employer's Portion of Health Care, Retirement Match, FICA, WC, &amp; Florida Re-Employment Tax</t>
  </si>
  <si>
    <t>Audit</t>
  </si>
  <si>
    <t>Participant Needs</t>
  </si>
  <si>
    <t>Participant Program Sevices</t>
  </si>
  <si>
    <t>Board Activities - Marathon Shelter</t>
  </si>
  <si>
    <t>BOCC</t>
  </si>
  <si>
    <t>Community Funds of the Florida Keys</t>
  </si>
  <si>
    <t>General Revenue/DVTF</t>
  </si>
  <si>
    <t>CPI</t>
  </si>
  <si>
    <t>TANF</t>
  </si>
  <si>
    <t>FVPSA</t>
  </si>
  <si>
    <t>Supportive Housing</t>
  </si>
  <si>
    <t>VOCA</t>
  </si>
  <si>
    <t>City of Key West</t>
  </si>
  <si>
    <t>City of Marathon</t>
  </si>
  <si>
    <t>SAFF</t>
  </si>
  <si>
    <t>United Way</t>
  </si>
  <si>
    <t>Baptist Health</t>
  </si>
  <si>
    <t>Donations</t>
  </si>
  <si>
    <t>Misc In Kind</t>
  </si>
  <si>
    <t>Fundraising/Board Activities</t>
  </si>
  <si>
    <r>
      <rPr>
        <sz val="9"/>
        <rFont val="Candara"/>
        <family val="2"/>
      </rPr>
      <t>Current number of unduplicated clients for the entire agency ("snapshot") as of   3</t>
    </r>
    <r>
      <rPr>
        <vertAlign val="superscript"/>
        <sz val="12"/>
        <rFont val="Candara"/>
        <family val="2"/>
      </rPr>
      <t xml:space="preserve">  </t>
    </r>
    <r>
      <rPr>
        <sz val="9"/>
        <rFont val="Candara"/>
        <family val="2"/>
      </rPr>
      <t>/   25</t>
    </r>
    <r>
      <rPr>
        <vertAlign val="superscript"/>
        <sz val="12"/>
        <rFont val="Candara"/>
        <family val="2"/>
      </rPr>
      <t xml:space="preserve"> </t>
    </r>
    <r>
      <rPr>
        <sz val="9"/>
        <rFont val="Candara"/>
        <family val="2"/>
      </rPr>
      <t>/ 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</si>
</sst>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"/>
    <numFmt numFmtId="165" formatCode="0.0"/>
    <numFmt numFmtId="166" formatCode="\$\ #,##0"/>
    <numFmt numFmtId="167" formatCode="\$\ #,##0.00"/>
    <numFmt numFmtId="168" formatCode="\$\ 0.00"/>
    <numFmt numFmtId="169" formatCode="\$\ 0"/>
    <numFmt numFmtId="170" formatCode="&quot;$&quot;#,##0.00"/>
  </numFmts>
  <fonts count="44" x14ac:knownFonts="1">
    <font>
      <sz val="10"/>
      <color rgb="FF000000"/>
      <name val="Times New Roman"/>
      <charset val="204"/>
    </font>
    <font>
      <b/>
      <sz val="11"/>
      <name val="Candara"/>
      <family val="2"/>
    </font>
    <font>
      <sz val="8"/>
      <name val="Candara"/>
      <family val="2"/>
    </font>
    <font>
      <sz val="8"/>
      <color rgb="FF000000"/>
      <name val="Candara"/>
      <family val="2"/>
    </font>
    <font>
      <b/>
      <sz val="18"/>
      <color rgb="FF000000"/>
      <name val="Candara"/>
      <family val="2"/>
    </font>
    <font>
      <b/>
      <sz val="14"/>
      <name val="Candara"/>
      <family val="2"/>
    </font>
    <font>
      <sz val="7.5"/>
      <name val="Candara"/>
      <family val="2"/>
    </font>
    <font>
      <sz val="7.5"/>
      <color rgb="FF000000"/>
      <name val="Candara"/>
      <family val="2"/>
    </font>
    <font>
      <sz val="7.5"/>
      <name val="MS Gothic"/>
      <family val="3"/>
    </font>
    <font>
      <sz val="11"/>
      <name val="Candara"/>
      <family val="2"/>
    </font>
    <font>
      <sz val="10"/>
      <name val="Candara"/>
      <family val="2"/>
    </font>
    <font>
      <b/>
      <sz val="12"/>
      <name val="Candara"/>
      <family val="2"/>
    </font>
    <font>
      <b/>
      <sz val="8.5"/>
      <name val="Candara"/>
      <family val="2"/>
    </font>
    <font>
      <b/>
      <sz val="7.5"/>
      <name val="Candara"/>
      <family val="2"/>
    </font>
    <font>
      <sz val="11"/>
      <color rgb="FF000000"/>
      <name val="Candara"/>
      <family val="2"/>
    </font>
    <font>
      <i/>
      <sz val="7.5"/>
      <name val="Candara"/>
      <family val="2"/>
    </font>
    <font>
      <i/>
      <sz val="7.5"/>
      <color rgb="FF963634"/>
      <name val="Candara"/>
      <family val="2"/>
    </font>
    <font>
      <sz val="7"/>
      <name val="Candara"/>
      <family val="2"/>
    </font>
    <font>
      <sz val="7"/>
      <color rgb="FF000000"/>
      <name val="Candara"/>
      <family val="2"/>
    </font>
    <font>
      <sz val="9"/>
      <name val="Candara"/>
      <family val="2"/>
    </font>
    <font>
      <sz val="12"/>
      <color rgb="FF000000"/>
      <name val="Candara"/>
      <family val="2"/>
    </font>
    <font>
      <sz val="9"/>
      <color rgb="FF000000"/>
      <name val="Candara"/>
      <family val="2"/>
    </font>
    <font>
      <b/>
      <sz val="7.5"/>
      <color rgb="FF000000"/>
      <name val="Candara"/>
      <family val="2"/>
    </font>
    <font>
      <b/>
      <sz val="9"/>
      <color rgb="FF000000"/>
      <name val="Candara"/>
      <family val="2"/>
    </font>
    <font>
      <sz val="12"/>
      <name val="Candara"/>
      <family val="2"/>
    </font>
    <font>
      <b/>
      <u/>
      <sz val="14"/>
      <name val="Candara"/>
      <family val="2"/>
    </font>
    <font>
      <sz val="12"/>
      <name val="Candara"/>
      <family val="2"/>
    </font>
    <font>
      <b/>
      <sz val="11"/>
      <name val="Candara"/>
      <family val="2"/>
    </font>
    <font>
      <u/>
      <sz val="12"/>
      <name val="Candara"/>
      <family val="2"/>
    </font>
    <font>
      <u/>
      <sz val="10"/>
      <name val="Candara"/>
      <family val="2"/>
    </font>
    <font>
      <b/>
      <sz val="11"/>
      <color rgb="FF0000FF"/>
      <name val="Candara"/>
      <family val="2"/>
    </font>
    <font>
      <sz val="11"/>
      <name val="Candara"/>
      <family val="2"/>
    </font>
    <font>
      <sz val="10"/>
      <name val="Candara"/>
      <family val="2"/>
    </font>
    <font>
      <b/>
      <sz val="8.5"/>
      <name val="Candara"/>
      <family val="2"/>
    </font>
    <font>
      <b/>
      <sz val="7.5"/>
      <name val="Candara"/>
      <family val="2"/>
    </font>
    <font>
      <vertAlign val="superscript"/>
      <sz val="12"/>
      <name val="Candara"/>
      <family val="2"/>
    </font>
    <font>
      <b/>
      <u/>
      <sz val="11"/>
      <name val="Candara"/>
      <family val="2"/>
    </font>
    <font>
      <u/>
      <sz val="11"/>
      <name val="Candara"/>
      <family val="2"/>
    </font>
    <font>
      <vertAlign val="superscript"/>
      <sz val="8"/>
      <name val="Candara"/>
      <family val="2"/>
    </font>
    <font>
      <b/>
      <sz val="11"/>
      <color rgb="FFFF0000"/>
      <name val="Candara"/>
      <family val="2"/>
    </font>
    <font>
      <u/>
      <vertAlign val="superscript"/>
      <sz val="12"/>
      <name val="Candara"/>
      <family val="2"/>
    </font>
    <font>
      <sz val="10"/>
      <color rgb="FF000000"/>
      <name val="Times New Roman"/>
      <family val="1"/>
    </font>
    <font>
      <b/>
      <u/>
      <sz val="7.5"/>
      <name val="Candara"/>
      <family val="2"/>
    </font>
    <font>
      <sz val="9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C1C1C1"/>
      </patternFill>
    </fill>
    <fill>
      <patternFill patternType="solid">
        <fgColor rgb="FFC0C0C0"/>
      </patternFill>
    </fill>
    <fill>
      <patternFill patternType="solid">
        <fgColor rgb="FFDADADA"/>
      </patternFill>
    </fill>
    <fill>
      <patternFill patternType="solid">
        <fgColor rgb="FFF2F2F2"/>
      </patternFill>
    </fill>
    <fill>
      <patternFill patternType="solid">
        <fgColor rgb="FFD0CE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 applyAlignment="1">
      <alignment horizontal="left" vertical="top"/>
    </xf>
    <xf numFmtId="0" fontId="0" fillId="0" borderId="0" xfId="0" applyAlignment="1">
      <alignment horizontal="left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 indent="8"/>
    </xf>
    <xf numFmtId="1" fontId="16" fillId="5" borderId="1" xfId="0" applyNumberFormat="1" applyFont="1" applyFill="1" applyBorder="1" applyAlignment="1">
      <alignment horizontal="center" vertical="top" shrinkToFit="1"/>
    </xf>
    <xf numFmtId="1" fontId="4" fillId="0" borderId="0" xfId="0" applyNumberFormat="1" applyFont="1" applyAlignment="1">
      <alignment horizontal="left" shrinkToFit="1"/>
    </xf>
    <xf numFmtId="0" fontId="3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2" borderId="2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1" fillId="6" borderId="10" xfId="0" applyFont="1" applyFill="1" applyBorder="1" applyAlignment="1">
      <alignment vertical="top" wrapText="1"/>
    </xf>
    <xf numFmtId="0" fontId="19" fillId="0" borderId="10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0" fontId="9" fillId="6" borderId="10" xfId="0" applyFont="1" applyFill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1" fillId="4" borderId="10" xfId="0" applyFont="1" applyFill="1" applyBorder="1" applyAlignment="1">
      <alignment vertical="top" wrapText="1"/>
    </xf>
    <xf numFmtId="0" fontId="0" fillId="6" borderId="10" xfId="0" applyFill="1" applyBorder="1" applyAlignment="1">
      <alignment wrapText="1"/>
    </xf>
    <xf numFmtId="167" fontId="22" fillId="6" borderId="10" xfId="0" applyNumberFormat="1" applyFont="1" applyFill="1" applyBorder="1" applyAlignment="1">
      <alignment vertical="top" shrinkToFit="1"/>
    </xf>
    <xf numFmtId="0" fontId="2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0" fillId="0" borderId="19" xfId="0" applyBorder="1" applyAlignment="1">
      <alignment horizontal="left" vertical="top"/>
    </xf>
    <xf numFmtId="0" fontId="31" fillId="0" borderId="10" xfId="0" applyFont="1" applyBorder="1" applyAlignment="1">
      <alignment vertical="top" wrapText="1"/>
    </xf>
    <xf numFmtId="0" fontId="1" fillId="4" borderId="5" xfId="0" applyFont="1" applyFill="1" applyBorder="1" applyAlignment="1">
      <alignment horizontal="center" vertical="center" wrapText="1"/>
    </xf>
    <xf numFmtId="0" fontId="27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1" fontId="4" fillId="0" borderId="0" xfId="0" applyNumberFormat="1" applyFont="1" applyAlignment="1">
      <alignment vertical="top" shrinkToFit="1"/>
    </xf>
    <xf numFmtId="0" fontId="0" fillId="2" borderId="10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1" fillId="2" borderId="10" xfId="0" applyFont="1" applyFill="1" applyBorder="1" applyAlignment="1">
      <alignment vertical="top" wrapText="1"/>
    </xf>
    <xf numFmtId="0" fontId="0" fillId="0" borderId="19" xfId="0" applyBorder="1" applyAlignment="1">
      <alignment vertical="center" wrapText="1"/>
    </xf>
    <xf numFmtId="0" fontId="0" fillId="0" borderId="19" xfId="0" applyBorder="1" applyAlignment="1">
      <alignment wrapText="1"/>
    </xf>
    <xf numFmtId="0" fontId="0" fillId="0" borderId="19" xfId="0" applyBorder="1" applyAlignment="1">
      <alignment vertical="top" wrapText="1"/>
    </xf>
    <xf numFmtId="0" fontId="9" fillId="0" borderId="19" xfId="0" applyFont="1" applyBorder="1" applyAlignment="1">
      <alignment vertical="top" wrapText="1"/>
    </xf>
    <xf numFmtId="1" fontId="4" fillId="0" borderId="19" xfId="0" applyNumberFormat="1" applyFont="1" applyBorder="1" applyAlignment="1">
      <alignment vertical="top" shrinkToFit="1"/>
    </xf>
    <xf numFmtId="0" fontId="15" fillId="5" borderId="10" xfId="0" applyFont="1" applyFill="1" applyBorder="1" applyAlignment="1">
      <alignment vertical="top" wrapText="1"/>
    </xf>
    <xf numFmtId="3" fontId="16" fillId="5" borderId="10" xfId="0" applyNumberFormat="1" applyFont="1" applyFill="1" applyBorder="1" applyAlignment="1">
      <alignment vertical="top" shrinkToFit="1"/>
    </xf>
    <xf numFmtId="1" fontId="16" fillId="5" borderId="10" xfId="0" applyNumberFormat="1" applyFont="1" applyFill="1" applyBorder="1" applyAlignment="1">
      <alignment vertical="top" shrinkToFit="1"/>
    </xf>
    <xf numFmtId="0" fontId="12" fillId="4" borderId="8" xfId="0" applyFont="1" applyFill="1" applyBorder="1" applyAlignment="1">
      <alignment vertical="center" wrapText="1"/>
    </xf>
    <xf numFmtId="0" fontId="12" fillId="4" borderId="2" xfId="0" applyFont="1" applyFill="1" applyBorder="1" applyAlignment="1">
      <alignment vertical="center" wrapText="1"/>
    </xf>
    <xf numFmtId="0" fontId="34" fillId="4" borderId="8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5" xfId="0" applyBorder="1" applyAlignment="1">
      <alignment horizontal="left" vertical="top" wrapText="1"/>
    </xf>
    <xf numFmtId="0" fontId="0" fillId="0" borderId="15" xfId="0" applyBorder="1" applyAlignment="1">
      <alignment horizontal="left" vertical="center" wrapText="1"/>
    </xf>
    <xf numFmtId="0" fontId="11" fillId="2" borderId="10" xfId="0" applyFont="1" applyFill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0" fillId="2" borderId="2" xfId="0" applyFill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1" fillId="4" borderId="29" xfId="0" applyFont="1" applyFill="1" applyBorder="1" applyAlignment="1">
      <alignment vertical="top" wrapText="1"/>
    </xf>
    <xf numFmtId="0" fontId="1" fillId="4" borderId="28" xfId="0" applyFont="1" applyFill="1" applyBorder="1" applyAlignment="1">
      <alignment vertical="top" wrapText="1"/>
    </xf>
    <xf numFmtId="0" fontId="1" fillId="4" borderId="30" xfId="0" applyFont="1" applyFill="1" applyBorder="1" applyAlignment="1">
      <alignment vertical="top" wrapText="1"/>
    </xf>
    <xf numFmtId="1" fontId="3" fillId="2" borderId="11" xfId="0" applyNumberFormat="1" applyFont="1" applyFill="1" applyBorder="1" applyAlignment="1" applyProtection="1">
      <alignment horizontal="center" vertical="top" shrinkToFit="1"/>
      <protection hidden="1"/>
    </xf>
    <xf numFmtId="2" fontId="3" fillId="2" borderId="11" xfId="0" applyNumberFormat="1" applyFont="1" applyFill="1" applyBorder="1" applyAlignment="1" applyProtection="1">
      <alignment vertical="top" shrinkToFit="1"/>
      <protection hidden="1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41" fillId="0" borderId="1" xfId="0" applyFont="1" applyBorder="1" applyAlignment="1" applyProtection="1">
      <alignment horizontal="center" vertical="center" wrapText="1"/>
      <protection locked="0"/>
    </xf>
    <xf numFmtId="165" fontId="7" fillId="0" borderId="10" xfId="0" applyNumberFormat="1" applyFont="1" applyBorder="1" applyAlignment="1" applyProtection="1">
      <alignment horizontal="center" vertical="center" shrinkToFit="1"/>
      <protection locked="0"/>
    </xf>
    <xf numFmtId="166" fontId="3" fillId="0" borderId="10" xfId="0" applyNumberFormat="1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0" fontId="0" fillId="3" borderId="10" xfId="0" applyFill="1" applyBorder="1" applyAlignment="1">
      <alignment vertical="center" wrapText="1"/>
    </xf>
    <xf numFmtId="0" fontId="0" fillId="2" borderId="5" xfId="0" applyFill="1" applyBorder="1" applyAlignment="1">
      <alignment vertical="top" wrapText="1"/>
    </xf>
    <xf numFmtId="0" fontId="0" fillId="2" borderId="9" xfId="0" applyFill="1" applyBorder="1" applyAlignment="1">
      <alignment vertical="top" wrapText="1"/>
    </xf>
    <xf numFmtId="0" fontId="0" fillId="2" borderId="10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2" fillId="0" borderId="10" xfId="0" applyFont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left" vertical="top" wrapText="1" indent="2"/>
      <protection locked="0"/>
    </xf>
    <xf numFmtId="1" fontId="3" fillId="0" borderId="10" xfId="0" applyNumberFormat="1" applyFont="1" applyBorder="1" applyAlignment="1" applyProtection="1">
      <alignment horizontal="center" vertical="top" shrinkToFi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0" fillId="0" borderId="10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7" fillId="0" borderId="10" xfId="0" applyFont="1" applyBorder="1" applyAlignment="1" applyProtection="1">
      <alignment vertical="top" wrapText="1"/>
      <protection locked="0"/>
    </xf>
    <xf numFmtId="1" fontId="18" fillId="0" borderId="10" xfId="0" applyNumberFormat="1" applyFont="1" applyBorder="1" applyAlignment="1" applyProtection="1">
      <alignment vertical="top" shrinkToFit="1"/>
      <protection locked="0"/>
    </xf>
    <xf numFmtId="1" fontId="18" fillId="0" borderId="1" xfId="0" applyNumberFormat="1" applyFont="1" applyBorder="1" applyAlignment="1" applyProtection="1">
      <alignment horizontal="center" vertical="top" shrinkToFi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167" fontId="21" fillId="0" borderId="10" xfId="0" applyNumberFormat="1" applyFont="1" applyBorder="1" applyAlignment="1" applyProtection="1">
      <alignment vertical="top" shrinkToFit="1"/>
      <protection locked="0"/>
    </xf>
    <xf numFmtId="168" fontId="21" fillId="0" borderId="10" xfId="0" applyNumberFormat="1" applyFont="1" applyBorder="1" applyAlignment="1" applyProtection="1">
      <alignment vertical="top" shrinkToFit="1"/>
      <protection locked="0"/>
    </xf>
    <xf numFmtId="167" fontId="23" fillId="6" borderId="10" xfId="0" applyNumberFormat="1" applyFont="1" applyFill="1" applyBorder="1" applyAlignment="1" applyProtection="1">
      <alignment vertical="top" shrinkToFit="1"/>
      <protection hidden="1"/>
    </xf>
    <xf numFmtId="9" fontId="21" fillId="6" borderId="10" xfId="0" applyNumberFormat="1" applyFont="1" applyFill="1" applyBorder="1" applyAlignment="1" applyProtection="1">
      <alignment vertical="top" shrinkToFit="1"/>
      <protection hidden="1"/>
    </xf>
    <xf numFmtId="2" fontId="21" fillId="0" borderId="10" xfId="0" applyNumberFormat="1" applyFont="1" applyBorder="1" applyAlignment="1" applyProtection="1">
      <alignment vertical="top" shrinkToFit="1"/>
      <protection hidden="1"/>
    </xf>
    <xf numFmtId="2" fontId="22" fillId="6" borderId="10" xfId="0" applyNumberFormat="1" applyFont="1" applyFill="1" applyBorder="1" applyAlignment="1" applyProtection="1">
      <alignment vertical="top" shrinkToFit="1"/>
      <protection hidden="1"/>
    </xf>
    <xf numFmtId="0" fontId="0" fillId="6" borderId="10" xfId="0" applyFill="1" applyBorder="1" applyAlignment="1" applyProtection="1">
      <alignment wrapText="1"/>
      <protection hidden="1"/>
    </xf>
    <xf numFmtId="0" fontId="9" fillId="0" borderId="10" xfId="0" applyFont="1" applyBorder="1" applyAlignment="1" applyProtection="1">
      <alignment vertical="top" wrapText="1"/>
      <protection locked="0"/>
    </xf>
    <xf numFmtId="2" fontId="21" fillId="7" borderId="10" xfId="0" applyNumberFormat="1" applyFont="1" applyFill="1" applyBorder="1" applyAlignment="1" applyProtection="1">
      <alignment vertical="top" shrinkToFit="1"/>
      <protection hidden="1"/>
    </xf>
    <xf numFmtId="167" fontId="22" fillId="6" borderId="10" xfId="0" applyNumberFormat="1" applyFont="1" applyFill="1" applyBorder="1" applyAlignment="1" applyProtection="1">
      <alignment vertical="top" shrinkToFit="1"/>
      <protection hidden="1"/>
    </xf>
    <xf numFmtId="0" fontId="24" fillId="0" borderId="10" xfId="0" applyFont="1" applyBorder="1" applyAlignment="1" applyProtection="1">
      <alignment vertical="top" wrapText="1"/>
      <protection locked="0"/>
    </xf>
    <xf numFmtId="166" fontId="20" fillId="0" borderId="10" xfId="0" applyNumberFormat="1" applyFont="1" applyBorder="1" applyAlignment="1" applyProtection="1">
      <alignment vertical="top" shrinkToFit="1"/>
      <protection locked="0"/>
    </xf>
    <xf numFmtId="169" fontId="20" fillId="0" borderId="10" xfId="0" applyNumberFormat="1" applyFont="1" applyBorder="1" applyAlignment="1" applyProtection="1">
      <alignment vertical="top" shrinkToFit="1"/>
      <protection locked="0"/>
    </xf>
    <xf numFmtId="166" fontId="20" fillId="2" borderId="10" xfId="0" applyNumberFormat="1" applyFont="1" applyFill="1" applyBorder="1" applyAlignment="1" applyProtection="1">
      <alignment vertical="top" shrinkToFit="1"/>
      <protection hidden="1"/>
    </xf>
    <xf numFmtId="2" fontId="20" fillId="2" borderId="10" xfId="0" applyNumberFormat="1" applyFont="1" applyFill="1" applyBorder="1" applyAlignment="1" applyProtection="1">
      <alignment vertical="top" shrinkToFit="1"/>
      <protection hidden="1"/>
    </xf>
    <xf numFmtId="2" fontId="20" fillId="0" borderId="10" xfId="0" applyNumberFormat="1" applyFont="1" applyBorder="1" applyAlignment="1" applyProtection="1">
      <alignment vertical="top" shrinkToFit="1"/>
      <protection hidden="1"/>
    </xf>
    <xf numFmtId="2" fontId="20" fillId="8" borderId="10" xfId="0" applyNumberFormat="1" applyFont="1" applyFill="1" applyBorder="1" applyAlignment="1" applyProtection="1">
      <alignment vertical="top" shrinkToFit="1"/>
      <protection hidden="1"/>
    </xf>
    <xf numFmtId="170" fontId="21" fillId="0" borderId="10" xfId="0" applyNumberFormat="1" applyFont="1" applyBorder="1" applyAlignment="1" applyProtection="1">
      <alignment vertical="top" shrinkToFit="1"/>
      <protection locked="0"/>
    </xf>
    <xf numFmtId="170" fontId="21" fillId="0" borderId="10" xfId="0" applyNumberFormat="1" applyFont="1" applyBorder="1" applyAlignment="1" applyProtection="1">
      <alignment wrapText="1"/>
      <protection locked="0"/>
    </xf>
    <xf numFmtId="170" fontId="43" fillId="0" borderId="10" xfId="0" applyNumberFormat="1" applyFont="1" applyBorder="1" applyAlignment="1" applyProtection="1">
      <alignment wrapText="1"/>
      <protection locked="0"/>
    </xf>
    <xf numFmtId="14" fontId="2" fillId="0" borderId="1" xfId="0" applyNumberFormat="1" applyFont="1" applyBorder="1" applyAlignment="1" applyProtection="1">
      <alignment horizontal="center" vertical="top" wrapText="1"/>
      <protection locked="0"/>
    </xf>
    <xf numFmtId="0" fontId="41" fillId="0" borderId="10" xfId="0" applyFont="1" applyBorder="1" applyAlignment="1" applyProtection="1">
      <alignment wrapText="1"/>
      <protection locked="0"/>
    </xf>
    <xf numFmtId="166" fontId="0" fillId="0" borderId="1" xfId="0" applyNumberFormat="1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31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>
      <alignment horizontal="center" vertical="center" wrapText="1"/>
    </xf>
    <xf numFmtId="0" fontId="26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11" xfId="0" applyFill="1" applyBorder="1" applyAlignment="1">
      <alignment horizontal="center" vertical="top" wrapText="1"/>
    </xf>
    <xf numFmtId="0" fontId="0" fillId="2" borderId="12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14" fontId="29" fillId="2" borderId="10" xfId="0" applyNumberFormat="1" applyFont="1" applyFill="1" applyBorder="1" applyAlignment="1" applyProtection="1">
      <alignment horizontal="center" vertical="top" wrapText="1"/>
      <protection locked="0"/>
    </xf>
    <xf numFmtId="0" fontId="29" fillId="2" borderId="11" xfId="0" applyFont="1" applyFill="1" applyBorder="1" applyAlignment="1" applyProtection="1">
      <alignment horizontal="center" vertical="top" wrapText="1"/>
      <protection locked="0"/>
    </xf>
    <xf numFmtId="0" fontId="29" fillId="2" borderId="12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14" fontId="29" fillId="2" borderId="10" xfId="0" applyNumberFormat="1" applyFont="1" applyFill="1" applyBorder="1" applyAlignment="1" applyProtection="1">
      <alignment horizontal="center" vertical="center" wrapText="1"/>
      <protection locked="0"/>
    </xf>
    <xf numFmtId="14" fontId="29" fillId="2" borderId="11" xfId="0" applyNumberFormat="1" applyFont="1" applyFill="1" applyBorder="1" applyAlignment="1" applyProtection="1">
      <alignment horizontal="center" vertical="center" wrapText="1"/>
      <protection locked="0"/>
    </xf>
    <xf numFmtId="14" fontId="29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vertical="top" wrapText="1" indent="26"/>
    </xf>
    <xf numFmtId="0" fontId="11" fillId="0" borderId="6" xfId="0" applyFont="1" applyBorder="1" applyAlignment="1">
      <alignment horizontal="center" vertical="top" wrapText="1"/>
    </xf>
    <xf numFmtId="0" fontId="19" fillId="0" borderId="21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0" fillId="0" borderId="10" xfId="0" applyFont="1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1" fontId="20" fillId="0" borderId="24" xfId="0" applyNumberFormat="1" applyFont="1" applyBorder="1" applyAlignment="1" applyProtection="1">
      <alignment horizontal="center" vertical="top" shrinkToFit="1"/>
      <protection locked="0"/>
    </xf>
    <xf numFmtId="1" fontId="20" fillId="0" borderId="7" xfId="0" applyNumberFormat="1" applyFont="1" applyBorder="1" applyAlignment="1" applyProtection="1">
      <alignment horizontal="center" vertical="top" shrinkToFit="1"/>
      <protection locked="0"/>
    </xf>
    <xf numFmtId="0" fontId="19" fillId="0" borderId="13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0" fontId="10" fillId="0" borderId="13" xfId="0" applyFont="1" applyBorder="1" applyAlignment="1" applyProtection="1">
      <alignment horizontal="left" vertical="top" wrapText="1"/>
      <protection locked="0"/>
    </xf>
    <xf numFmtId="0" fontId="0" fillId="0" borderId="14" xfId="0" applyBorder="1" applyAlignment="1" applyProtection="1">
      <alignment horizontal="left" vertical="top" wrapText="1"/>
      <protection locked="0"/>
    </xf>
    <xf numFmtId="1" fontId="20" fillId="0" borderId="13" xfId="0" applyNumberFormat="1" applyFont="1" applyBorder="1" applyAlignment="1" applyProtection="1">
      <alignment horizontal="center" vertical="top" shrinkToFit="1"/>
      <protection locked="0"/>
    </xf>
    <xf numFmtId="1" fontId="20" fillId="0" borderId="27" xfId="0" applyNumberFormat="1" applyFont="1" applyBorder="1" applyAlignment="1" applyProtection="1">
      <alignment horizontal="center" vertical="top" shrinkToFit="1"/>
      <protection locked="0"/>
    </xf>
    <xf numFmtId="1" fontId="20" fillId="0" borderId="25" xfId="0" applyNumberFormat="1" applyFont="1" applyBorder="1" applyAlignment="1" applyProtection="1">
      <alignment horizontal="center" vertical="center" shrinkToFit="1"/>
      <protection locked="0"/>
    </xf>
    <xf numFmtId="1" fontId="20" fillId="0" borderId="26" xfId="0" applyNumberFormat="1" applyFont="1" applyBorder="1" applyAlignment="1" applyProtection="1">
      <alignment horizontal="center" vertical="center" shrinkToFit="1"/>
      <protection locked="0"/>
    </xf>
    <xf numFmtId="0" fontId="27" fillId="4" borderId="20" xfId="0" applyFont="1" applyFill="1" applyBorder="1" applyAlignment="1">
      <alignment horizontal="center" vertical="center" wrapText="1"/>
    </xf>
    <xf numFmtId="0" fontId="32" fillId="4" borderId="15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4" fillId="0" borderId="0" xfId="0" applyNumberFormat="1" applyFont="1" applyAlignment="1">
      <alignment horizontal="center" vertical="center" shrinkToFit="1"/>
    </xf>
    <xf numFmtId="0" fontId="0" fillId="4" borderId="18" xfId="0" applyFill="1" applyBorder="1" applyAlignment="1">
      <alignment horizontal="center" vertical="top" wrapText="1"/>
    </xf>
    <xf numFmtId="0" fontId="0" fillId="4" borderId="11" xfId="0" applyFill="1" applyBorder="1" applyAlignment="1">
      <alignment horizontal="center" vertical="top" wrapText="1"/>
    </xf>
    <xf numFmtId="0" fontId="10" fillId="4" borderId="2" xfId="0" applyFont="1" applyFill="1" applyBorder="1" applyAlignment="1" applyProtection="1">
      <alignment horizontal="left" vertical="top" wrapText="1"/>
      <protection locked="0"/>
    </xf>
    <xf numFmtId="0" fontId="0" fillId="4" borderId="3" xfId="0" applyFill="1" applyBorder="1" applyAlignment="1" applyProtection="1">
      <alignment horizontal="left" vertical="top" wrapText="1"/>
      <protection locked="0"/>
    </xf>
    <xf numFmtId="0" fontId="1" fillId="4" borderId="13" xfId="0" applyFont="1" applyFill="1" applyBorder="1" applyAlignment="1">
      <alignment horizontal="center" vertical="top" wrapText="1"/>
    </xf>
    <xf numFmtId="0" fontId="1" fillId="4" borderId="15" xfId="0" applyFont="1" applyFill="1" applyBorder="1" applyAlignment="1">
      <alignment horizontal="center" vertical="top" wrapText="1"/>
    </xf>
    <xf numFmtId="0" fontId="10" fillId="4" borderId="16" xfId="0" applyFont="1" applyFill="1" applyBorder="1" applyAlignment="1" applyProtection="1">
      <alignment horizontal="left" vertical="top" wrapText="1"/>
      <protection locked="0"/>
    </xf>
    <xf numFmtId="0" fontId="32" fillId="4" borderId="17" xfId="0" applyFont="1" applyFill="1" applyBorder="1" applyAlignment="1" applyProtection="1">
      <alignment horizontal="left" vertical="top" wrapText="1"/>
      <protection locked="0"/>
    </xf>
    <xf numFmtId="0" fontId="0" fillId="0" borderId="4" xfId="0" applyBorder="1" applyAlignment="1">
      <alignment horizontal="left" wrapText="1"/>
    </xf>
    <xf numFmtId="1" fontId="4" fillId="0" borderId="0" xfId="0" applyNumberFormat="1" applyFont="1" applyAlignment="1">
      <alignment horizontal="right" vertical="top" indent="2" shrinkToFit="1"/>
    </xf>
    <xf numFmtId="0" fontId="1" fillId="2" borderId="11" xfId="0" applyFont="1" applyFill="1" applyBorder="1" applyAlignment="1">
      <alignment horizontal="center" vertical="top" wrapText="1"/>
    </xf>
    <xf numFmtId="14" fontId="40" fillId="2" borderId="10" xfId="0" applyNumberFormat="1" applyFont="1" applyFill="1" applyBorder="1" applyAlignment="1" applyProtection="1">
      <alignment horizontal="center" vertical="top" wrapText="1"/>
      <protection locked="0"/>
    </xf>
    <xf numFmtId="0" fontId="40" fillId="2" borderId="11" xfId="0" applyFont="1" applyFill="1" applyBorder="1" applyAlignment="1" applyProtection="1">
      <alignment horizontal="center" vertical="top" wrapText="1"/>
      <protection locked="0"/>
    </xf>
    <xf numFmtId="0" fontId="40" fillId="2" borderId="12" xfId="0" applyFont="1" applyFill="1" applyBorder="1" applyAlignment="1" applyProtection="1">
      <alignment horizontal="center" vertical="top" wrapText="1"/>
      <protection locked="0"/>
    </xf>
    <xf numFmtId="0" fontId="27" fillId="2" borderId="10" xfId="0" applyFont="1" applyFill="1" applyBorder="1" applyAlignment="1">
      <alignment horizontal="center" vertical="top" wrapText="1"/>
    </xf>
    <xf numFmtId="0" fontId="0" fillId="2" borderId="11" xfId="0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Alignment="1" applyProtection="1">
      <alignment horizontal="center" vertical="top" wrapText="1"/>
      <protection locked="0"/>
    </xf>
    <xf numFmtId="0" fontId="32" fillId="0" borderId="6" xfId="0" applyFont="1" applyBorder="1" applyAlignment="1">
      <alignment horizontal="center" vertical="top" wrapText="1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20</xdr:row>
      <xdr:rowOff>0</xdr:rowOff>
    </xdr:from>
    <xdr:ext cx="1472565" cy="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0" y="0"/>
          <a:ext cx="1472565" cy="0"/>
        </a:xfrm>
        <a:custGeom>
          <a:avLst/>
          <a:gdLst/>
          <a:ahLst/>
          <a:cxnLst/>
          <a:rect l="0" t="0" r="0" b="0"/>
          <a:pathLst>
            <a:path w="1472565">
              <a:moveTo>
                <a:pt x="0" y="0"/>
              </a:moveTo>
              <a:lnTo>
                <a:pt x="1472226" y="0"/>
              </a:lnTo>
            </a:path>
          </a:pathLst>
        </a:custGeom>
        <a:ln w="8763">
          <a:solidFill>
            <a:srgbClr val="000000"/>
          </a:solidFill>
        </a:ln>
      </xdr:spPr>
    </xdr:sp>
    <xdr:clientData/>
  </xdr:oneCellAnchor>
  <xdr:twoCellAnchor editAs="oneCell">
    <xdr:from>
      <xdr:col>0</xdr:col>
      <xdr:colOff>44889</xdr:colOff>
      <xdr:row>20</xdr:row>
      <xdr:rowOff>0</xdr:rowOff>
    </xdr:from>
    <xdr:to>
      <xdr:col>1</xdr:col>
      <xdr:colOff>44889</xdr:colOff>
      <xdr:row>21</xdr:row>
      <xdr:rowOff>43180</xdr:rowOff>
    </xdr:to>
    <xdr:sp macro="" textlink="">
      <xdr:nvSpPr>
        <xdr:cNvPr id="122" name="Textbox 12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0" y="0"/>
          <a:ext cx="190500" cy="210185"/>
        </a:xfrm>
        <a:prstGeom prst="rect">
          <a:avLst/>
        </a:prstGeom>
      </xdr:spPr>
      <xdr:txBody>
        <a:bodyPr vertOverflow="clip" lIns="0" tIns="0" rIns="0" bIns="0" anchor="t"/>
        <a:lstStyle/>
        <a:p>
          <a:endParaRPr sz="1200" b="0">
            <a:latin typeface="Candara"/>
            <a:cs typeface="Candar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2"/>
  <sheetViews>
    <sheetView workbookViewId="0">
      <selection activeCell="G25" sqref="G25"/>
    </sheetView>
  </sheetViews>
  <sheetFormatPr defaultRowHeight="12.75" x14ac:dyDescent="0.2"/>
  <cols>
    <col min="1" max="2" width="3.33203125" customWidth="1"/>
    <col min="3" max="3" width="1.1640625" customWidth="1"/>
    <col min="4" max="4" width="23.33203125" customWidth="1"/>
    <col min="5" max="5" width="17.83203125" customWidth="1"/>
    <col min="6" max="6" width="12.1640625" customWidth="1"/>
    <col min="7" max="7" width="17.33203125" customWidth="1"/>
    <col min="8" max="8" width="14.33203125" customWidth="1"/>
    <col min="9" max="9" width="16.33203125" customWidth="1"/>
    <col min="10" max="11" width="2.1640625" customWidth="1"/>
    <col min="12" max="12" width="4.6640625" customWidth="1"/>
    <col min="13" max="13" width="1.1640625" customWidth="1"/>
  </cols>
  <sheetData>
    <row r="1" spans="1:13" ht="42.95" customHeight="1" x14ac:dyDescent="0.2">
      <c r="B1" s="7"/>
      <c r="D1" s="110" t="s">
        <v>82</v>
      </c>
      <c r="E1" s="110"/>
      <c r="F1" s="110"/>
      <c r="G1" s="110"/>
      <c r="H1" s="110"/>
      <c r="I1" s="110"/>
      <c r="J1" s="6"/>
      <c r="K1" s="7"/>
      <c r="L1" s="7"/>
      <c r="M1" s="7"/>
    </row>
    <row r="2" spans="1:13" ht="45" x14ac:dyDescent="0.2">
      <c r="A2" s="1"/>
      <c r="B2" s="111"/>
      <c r="C2" s="111"/>
      <c r="D2" s="2" t="s">
        <v>0</v>
      </c>
      <c r="E2" s="8" t="s">
        <v>1</v>
      </c>
      <c r="F2" s="8" t="s">
        <v>2</v>
      </c>
      <c r="G2" s="8" t="s">
        <v>3</v>
      </c>
      <c r="H2" s="8" t="s">
        <v>4</v>
      </c>
      <c r="I2" s="9" t="s">
        <v>5</v>
      </c>
      <c r="J2" s="111"/>
      <c r="K2" s="111"/>
      <c r="L2" s="111"/>
      <c r="M2" s="111"/>
    </row>
    <row r="3" spans="1:13" ht="15" customHeight="1" x14ac:dyDescent="0.2">
      <c r="A3" s="1"/>
      <c r="B3" s="111"/>
      <c r="C3" s="111"/>
      <c r="D3" s="75" t="s">
        <v>101</v>
      </c>
      <c r="E3" s="75" t="s">
        <v>102</v>
      </c>
      <c r="F3" s="75" t="s">
        <v>103</v>
      </c>
      <c r="G3" s="75" t="s">
        <v>104</v>
      </c>
      <c r="H3" s="77" t="s">
        <v>105</v>
      </c>
      <c r="I3" s="106">
        <v>46327</v>
      </c>
      <c r="J3" s="111"/>
      <c r="K3" s="111"/>
      <c r="L3" s="111"/>
      <c r="M3" s="111"/>
    </row>
    <row r="4" spans="1:13" ht="22.5" customHeight="1" x14ac:dyDescent="0.2">
      <c r="A4" s="1"/>
      <c r="B4" s="111"/>
      <c r="C4" s="111"/>
      <c r="D4" s="75" t="s">
        <v>108</v>
      </c>
      <c r="E4" s="75" t="s">
        <v>109</v>
      </c>
      <c r="F4" s="75" t="s">
        <v>103</v>
      </c>
      <c r="G4" s="76" t="s">
        <v>110</v>
      </c>
      <c r="H4" s="77" t="s">
        <v>106</v>
      </c>
      <c r="I4" s="106">
        <v>46327</v>
      </c>
      <c r="J4" s="111"/>
      <c r="K4" s="111"/>
      <c r="L4" s="111"/>
      <c r="M4" s="111"/>
    </row>
    <row r="5" spans="1:13" ht="15" customHeight="1" x14ac:dyDescent="0.2">
      <c r="A5" s="1"/>
      <c r="B5" s="111"/>
      <c r="C5" s="111"/>
      <c r="D5" s="75" t="s">
        <v>111</v>
      </c>
      <c r="E5" s="75" t="s">
        <v>112</v>
      </c>
      <c r="F5" s="75" t="s">
        <v>113</v>
      </c>
      <c r="G5" s="76" t="s">
        <v>114</v>
      </c>
      <c r="H5" s="77" t="s">
        <v>124</v>
      </c>
      <c r="I5" s="106">
        <v>46327</v>
      </c>
      <c r="J5" s="111"/>
      <c r="K5" s="111"/>
      <c r="L5" s="111"/>
      <c r="M5" s="111"/>
    </row>
    <row r="6" spans="1:13" ht="15.95" customHeight="1" x14ac:dyDescent="0.2">
      <c r="A6" s="1"/>
      <c r="B6" s="111"/>
      <c r="C6" s="111"/>
      <c r="D6" s="75" t="s">
        <v>115</v>
      </c>
      <c r="E6" s="75" t="s">
        <v>116</v>
      </c>
      <c r="F6" s="75" t="s">
        <v>117</v>
      </c>
      <c r="G6" s="76" t="s">
        <v>118</v>
      </c>
      <c r="H6" s="77" t="s">
        <v>107</v>
      </c>
      <c r="I6" s="106">
        <v>46376</v>
      </c>
      <c r="J6" s="111"/>
      <c r="K6" s="111"/>
      <c r="L6" s="111"/>
      <c r="M6" s="111"/>
    </row>
    <row r="7" spans="1:13" ht="15" customHeight="1" x14ac:dyDescent="0.2">
      <c r="A7" s="1"/>
      <c r="B7" s="111"/>
      <c r="C7" s="111"/>
      <c r="D7" s="75" t="s">
        <v>119</v>
      </c>
      <c r="E7" s="75" t="s">
        <v>116</v>
      </c>
      <c r="F7" s="75" t="s">
        <v>117</v>
      </c>
      <c r="G7" s="76" t="s">
        <v>120</v>
      </c>
      <c r="H7" s="77" t="s">
        <v>107</v>
      </c>
      <c r="I7" s="106">
        <v>46376</v>
      </c>
      <c r="J7" s="111"/>
      <c r="K7" s="111"/>
      <c r="L7" s="111"/>
      <c r="M7" s="111"/>
    </row>
    <row r="8" spans="1:13" ht="15" customHeight="1" x14ac:dyDescent="0.2">
      <c r="A8" s="1"/>
      <c r="B8" s="111"/>
      <c r="C8" s="111"/>
      <c r="D8" s="75" t="s">
        <v>121</v>
      </c>
      <c r="E8" s="75" t="s">
        <v>116</v>
      </c>
      <c r="F8" s="75" t="s">
        <v>122</v>
      </c>
      <c r="G8" s="76" t="s">
        <v>123</v>
      </c>
      <c r="H8" s="77" t="s">
        <v>107</v>
      </c>
      <c r="I8" s="106">
        <v>46376</v>
      </c>
      <c r="J8" s="111"/>
      <c r="K8" s="111"/>
      <c r="L8" s="111"/>
      <c r="M8" s="111"/>
    </row>
    <row r="9" spans="1:13" ht="15" customHeight="1" x14ac:dyDescent="0.2">
      <c r="A9" s="1"/>
      <c r="B9" s="111"/>
      <c r="C9" s="111"/>
      <c r="D9" s="75"/>
      <c r="E9" s="75"/>
      <c r="F9" s="75"/>
      <c r="G9" s="76"/>
      <c r="H9" s="77"/>
      <c r="I9" s="78"/>
      <c r="J9" s="111"/>
      <c r="K9" s="111"/>
      <c r="L9" s="111"/>
      <c r="M9" s="111"/>
    </row>
    <row r="10" spans="1:13" ht="15.95" customHeight="1" x14ac:dyDescent="0.2">
      <c r="A10" s="1"/>
      <c r="B10" s="111"/>
      <c r="C10" s="111"/>
      <c r="D10" s="75"/>
      <c r="E10" s="75"/>
      <c r="F10" s="75"/>
      <c r="G10" s="76"/>
      <c r="H10" s="77"/>
      <c r="I10" s="78"/>
      <c r="J10" s="111"/>
      <c r="K10" s="111"/>
      <c r="L10" s="111"/>
      <c r="M10" s="111"/>
    </row>
    <row r="11" spans="1:13" ht="15" customHeight="1" x14ac:dyDescent="0.2">
      <c r="A11" s="1"/>
      <c r="B11" s="111"/>
      <c r="C11" s="111"/>
      <c r="D11" s="75"/>
      <c r="E11" s="75"/>
      <c r="F11" s="75"/>
      <c r="G11" s="76"/>
      <c r="H11" s="77"/>
      <c r="I11" s="78"/>
      <c r="J11" s="111"/>
      <c r="K11" s="111"/>
      <c r="L11" s="111"/>
      <c r="M11" s="111"/>
    </row>
    <row r="12" spans="1:13" ht="15" customHeight="1" x14ac:dyDescent="0.2">
      <c r="A12" s="1"/>
      <c r="B12" s="111"/>
      <c r="C12" s="111"/>
      <c r="D12" s="75"/>
      <c r="E12" s="75"/>
      <c r="F12" s="75"/>
      <c r="G12" s="76"/>
      <c r="H12" s="77"/>
      <c r="I12" s="78"/>
      <c r="J12" s="111"/>
      <c r="K12" s="111"/>
      <c r="L12" s="111"/>
      <c r="M12" s="111"/>
    </row>
    <row r="13" spans="1:13" ht="15" customHeight="1" x14ac:dyDescent="0.2">
      <c r="A13" s="1"/>
      <c r="B13" s="111"/>
      <c r="C13" s="111"/>
      <c r="D13" s="75"/>
      <c r="E13" s="75"/>
      <c r="F13" s="75"/>
      <c r="G13" s="76"/>
      <c r="H13" s="77"/>
      <c r="I13" s="78"/>
      <c r="J13" s="111"/>
      <c r="K13" s="111"/>
      <c r="L13" s="111"/>
      <c r="M13" s="111"/>
    </row>
    <row r="14" spans="1:13" ht="15.95" customHeight="1" x14ac:dyDescent="0.2">
      <c r="A14" s="1"/>
      <c r="B14" s="111"/>
      <c r="C14" s="111"/>
      <c r="D14" s="75"/>
      <c r="E14" s="75"/>
      <c r="F14" s="75"/>
      <c r="G14" s="76"/>
      <c r="H14" s="77"/>
      <c r="I14" s="78"/>
      <c r="J14" s="111"/>
      <c r="K14" s="111"/>
      <c r="L14" s="111"/>
      <c r="M14" s="111"/>
    </row>
    <row r="15" spans="1:13" ht="15" customHeight="1" x14ac:dyDescent="0.2">
      <c r="A15" s="1"/>
      <c r="B15" s="111"/>
      <c r="C15" s="111"/>
      <c r="D15" s="75"/>
      <c r="E15" s="75"/>
      <c r="F15" s="75"/>
      <c r="G15" s="76"/>
      <c r="H15" s="77"/>
      <c r="I15" s="78"/>
      <c r="J15" s="111"/>
      <c r="K15" s="111"/>
      <c r="L15" s="111"/>
      <c r="M15" s="111"/>
    </row>
    <row r="16" spans="1:13" ht="15" customHeight="1" x14ac:dyDescent="0.2">
      <c r="A16" s="1"/>
      <c r="B16" s="111"/>
      <c r="C16" s="111"/>
      <c r="D16" s="75"/>
      <c r="E16" s="75"/>
      <c r="F16" s="75"/>
      <c r="G16" s="76"/>
      <c r="H16" s="77"/>
      <c r="I16" s="78"/>
      <c r="J16" s="111"/>
      <c r="K16" s="111"/>
      <c r="L16" s="111"/>
      <c r="M16" s="111"/>
    </row>
    <row r="17" spans="1:13" ht="15" customHeight="1" x14ac:dyDescent="0.2">
      <c r="A17" s="1"/>
      <c r="B17" s="111"/>
      <c r="C17" s="111"/>
      <c r="D17" s="79"/>
      <c r="E17" s="79"/>
      <c r="F17" s="79"/>
      <c r="G17" s="79"/>
      <c r="H17" s="79"/>
      <c r="I17" s="80"/>
      <c r="J17" s="111"/>
      <c r="K17" s="111"/>
      <c r="L17" s="111"/>
      <c r="M17" s="111"/>
    </row>
    <row r="18" spans="1:13" ht="15" customHeight="1" x14ac:dyDescent="0.2">
      <c r="A18" s="1"/>
      <c r="B18" s="111"/>
      <c r="C18" s="111"/>
      <c r="D18" s="79"/>
      <c r="E18" s="79"/>
      <c r="F18" s="79"/>
      <c r="G18" s="79"/>
      <c r="H18" s="79"/>
      <c r="I18" s="80"/>
      <c r="J18" s="111"/>
      <c r="K18" s="111"/>
      <c r="L18" s="111"/>
      <c r="M18" s="111"/>
    </row>
    <row r="19" spans="1:13" ht="15.95" customHeight="1" x14ac:dyDescent="0.2">
      <c r="A19" s="1"/>
      <c r="B19" s="111"/>
      <c r="C19" s="111"/>
      <c r="D19" s="79"/>
      <c r="E19" s="79"/>
      <c r="F19" s="79"/>
      <c r="G19" s="79"/>
      <c r="H19" s="79"/>
      <c r="I19" s="80"/>
      <c r="J19" s="111"/>
      <c r="K19" s="111"/>
      <c r="L19" s="111"/>
      <c r="M19" s="111"/>
    </row>
    <row r="20" spans="1:13" ht="15.6" customHeight="1" x14ac:dyDescent="0.2">
      <c r="A20" s="1"/>
      <c r="B20" s="111"/>
      <c r="C20" s="111"/>
      <c r="D20" s="79"/>
      <c r="E20" s="79"/>
      <c r="F20" s="79"/>
      <c r="G20" s="79"/>
      <c r="H20" s="79"/>
      <c r="I20" s="80"/>
      <c r="J20" s="111"/>
      <c r="K20" s="111"/>
      <c r="L20" s="111"/>
      <c r="M20" s="111"/>
    </row>
    <row r="25" spans="1:13" ht="16.5" customHeight="1" x14ac:dyDescent="0.2"/>
    <row r="26" spans="1:13" ht="16.5" customHeight="1" x14ac:dyDescent="0.2"/>
    <row r="28" spans="1:13" ht="15" customHeight="1" x14ac:dyDescent="0.2"/>
    <row r="29" spans="1:13" ht="14.1" customHeight="1" x14ac:dyDescent="0.2"/>
    <row r="30" spans="1:13" ht="15" customHeight="1" x14ac:dyDescent="0.2"/>
    <row r="31" spans="1:13" ht="14.1" customHeight="1" x14ac:dyDescent="0.2"/>
    <row r="32" spans="1:13" ht="15" customHeight="1" x14ac:dyDescent="0.2"/>
    <row r="33" ht="14.1" customHeight="1" x14ac:dyDescent="0.2"/>
    <row r="34" ht="15" customHeight="1" x14ac:dyDescent="0.2"/>
    <row r="35" ht="15" customHeight="1" x14ac:dyDescent="0.2"/>
    <row r="36" ht="14.1" customHeight="1" x14ac:dyDescent="0.2"/>
    <row r="37" ht="15" customHeight="1" x14ac:dyDescent="0.2"/>
    <row r="38" ht="14.1" customHeight="1" x14ac:dyDescent="0.2"/>
    <row r="39" ht="15" customHeight="1" x14ac:dyDescent="0.2"/>
    <row r="40" ht="14.1" customHeight="1" x14ac:dyDescent="0.2"/>
    <row r="41" ht="15" customHeight="1" x14ac:dyDescent="0.2"/>
    <row r="42" ht="14.1" customHeight="1" x14ac:dyDescent="0.2"/>
    <row r="43" ht="15" customHeight="1" x14ac:dyDescent="0.2"/>
    <row r="44" ht="14.1" customHeight="1" x14ac:dyDescent="0.2"/>
    <row r="45" ht="15" customHeight="1" x14ac:dyDescent="0.2"/>
    <row r="46" ht="14.1" customHeight="1" x14ac:dyDescent="0.2"/>
    <row r="47" ht="15" customHeight="1" x14ac:dyDescent="0.2"/>
    <row r="48" ht="14.1" customHeight="1" x14ac:dyDescent="0.2"/>
    <row r="49" ht="15" customHeight="1" x14ac:dyDescent="0.2"/>
    <row r="50" ht="14.1" customHeight="1" x14ac:dyDescent="0.2"/>
    <row r="51" ht="15" customHeight="1" x14ac:dyDescent="0.2"/>
    <row r="52" ht="14.1" customHeight="1" x14ac:dyDescent="0.2"/>
    <row r="53" ht="15" customHeight="1" x14ac:dyDescent="0.2"/>
    <row r="54" ht="14.1" customHeight="1" x14ac:dyDescent="0.2"/>
    <row r="55" ht="15" customHeight="1" x14ac:dyDescent="0.2"/>
    <row r="56" ht="14.1" customHeight="1" x14ac:dyDescent="0.2"/>
    <row r="57" ht="15" customHeight="1" x14ac:dyDescent="0.2"/>
    <row r="58" ht="14.85" customHeight="1" x14ac:dyDescent="0.2"/>
    <row r="59" ht="19.350000000000001" customHeight="1" x14ac:dyDescent="0.2"/>
    <row r="60" ht="31.5" customHeight="1" x14ac:dyDescent="0.2"/>
    <row r="61" ht="21.75" customHeight="1" x14ac:dyDescent="0.2"/>
    <row r="62" ht="5.25" customHeight="1" x14ac:dyDescent="0.2"/>
    <row r="63" ht="14.1" customHeight="1" x14ac:dyDescent="0.2"/>
    <row r="64" ht="21" customHeight="1" x14ac:dyDescent="0.2"/>
    <row r="65" ht="33" customHeight="1" x14ac:dyDescent="0.2"/>
    <row r="66" ht="5.25" customHeight="1" x14ac:dyDescent="0.2"/>
    <row r="67" ht="16.5" customHeight="1" x14ac:dyDescent="0.2"/>
    <row r="68" ht="20.100000000000001" customHeight="1" x14ac:dyDescent="0.2"/>
    <row r="69" ht="11.1" customHeight="1" x14ac:dyDescent="0.2"/>
    <row r="70" ht="11.1" customHeight="1" x14ac:dyDescent="0.2"/>
    <row r="71" ht="11.1" customHeight="1" x14ac:dyDescent="0.2"/>
    <row r="72" ht="11.1" customHeight="1" x14ac:dyDescent="0.2"/>
    <row r="73" ht="11.1" customHeight="1" x14ac:dyDescent="0.2"/>
    <row r="74" ht="12" customHeight="1" x14ac:dyDescent="0.2"/>
    <row r="75" ht="11.1" customHeight="1" x14ac:dyDescent="0.2"/>
    <row r="76" ht="11.1" customHeight="1" x14ac:dyDescent="0.2"/>
    <row r="77" ht="11.1" customHeight="1" x14ac:dyDescent="0.2"/>
    <row r="78" ht="11.1" customHeight="1" x14ac:dyDescent="0.2"/>
    <row r="79" ht="11.1" customHeight="1" x14ac:dyDescent="0.2"/>
    <row r="80" ht="12" customHeight="1" x14ac:dyDescent="0.2"/>
    <row r="81" ht="11.1" customHeight="1" x14ac:dyDescent="0.2"/>
    <row r="82" ht="11.1" customHeight="1" x14ac:dyDescent="0.2"/>
    <row r="83" ht="11.1" customHeight="1" x14ac:dyDescent="0.2"/>
    <row r="84" ht="11.1" customHeight="1" x14ac:dyDescent="0.2"/>
    <row r="85" ht="11.1" customHeight="1" x14ac:dyDescent="0.2"/>
    <row r="86" ht="12" customHeight="1" x14ac:dyDescent="0.2"/>
    <row r="87" ht="11.1" customHeight="1" x14ac:dyDescent="0.2"/>
    <row r="88" ht="11.1" customHeight="1" x14ac:dyDescent="0.2"/>
    <row r="89" ht="11.1" customHeight="1" x14ac:dyDescent="0.2"/>
    <row r="90" ht="11.1" customHeight="1" x14ac:dyDescent="0.2"/>
    <row r="91" ht="39" customHeight="1" x14ac:dyDescent="0.2"/>
    <row r="92" ht="24" customHeight="1" x14ac:dyDescent="0.2"/>
    <row r="93" ht="26.25" customHeight="1" x14ac:dyDescent="0.2"/>
    <row r="94" ht="29.1" customHeight="1" x14ac:dyDescent="0.2"/>
    <row r="95" ht="120.6" customHeight="1" x14ac:dyDescent="0.2"/>
    <row r="96" ht="27" customHeight="1" x14ac:dyDescent="0.2"/>
    <row r="97" ht="71.099999999999994" customHeight="1" x14ac:dyDescent="0.2"/>
    <row r="98" ht="408.95" customHeight="1" x14ac:dyDescent="0.2"/>
    <row r="99" ht="365.25" customHeight="1" x14ac:dyDescent="0.2"/>
    <row r="100" ht="41.45" customHeight="1" x14ac:dyDescent="0.2"/>
    <row r="101" ht="41.85" customHeight="1" x14ac:dyDescent="0.2"/>
    <row r="102" ht="16.5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6.5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6.5" customHeight="1" x14ac:dyDescent="0.2"/>
    <row r="125" ht="18" customHeight="1" x14ac:dyDescent="0.2"/>
    <row r="126" ht="18" customHeight="1" x14ac:dyDescent="0.2"/>
    <row r="127" ht="19.350000000000001" customHeight="1" x14ac:dyDescent="0.2"/>
    <row r="128" ht="19.350000000000001" customHeight="1" x14ac:dyDescent="0.2"/>
    <row r="129" ht="19.350000000000001" customHeight="1" x14ac:dyDescent="0.2"/>
    <row r="130" ht="19.350000000000001" customHeight="1" x14ac:dyDescent="0.2"/>
    <row r="131" ht="19.350000000000001" customHeight="1" x14ac:dyDescent="0.2"/>
    <row r="132" ht="19.350000000000001" customHeight="1" x14ac:dyDescent="0.2"/>
    <row r="133" ht="19.350000000000001" customHeight="1" x14ac:dyDescent="0.2"/>
    <row r="134" ht="19.350000000000001" customHeight="1" x14ac:dyDescent="0.2"/>
    <row r="135" ht="19.350000000000001" customHeight="1" x14ac:dyDescent="0.2"/>
    <row r="136" ht="19.350000000000001" customHeight="1" x14ac:dyDescent="0.2"/>
    <row r="137" ht="19.350000000000001" customHeight="1" x14ac:dyDescent="0.2"/>
    <row r="138" ht="16.5" customHeight="1" x14ac:dyDescent="0.2"/>
    <row r="139" ht="51" customHeight="1" x14ac:dyDescent="0.2"/>
    <row r="140" ht="5.25" customHeight="1" x14ac:dyDescent="0.2"/>
    <row r="141" ht="33" customHeight="1" x14ac:dyDescent="0.2"/>
    <row r="142" ht="33" customHeight="1" x14ac:dyDescent="0.2"/>
    <row r="143" ht="16.5" customHeight="1" x14ac:dyDescent="0.2"/>
    <row r="144" ht="17.100000000000001" customHeight="1" x14ac:dyDescent="0.2"/>
    <row r="145" ht="16.5" customHeight="1" x14ac:dyDescent="0.2"/>
    <row r="146" ht="17.100000000000001" customHeight="1" x14ac:dyDescent="0.2"/>
    <row r="147" ht="17.100000000000001" customHeight="1" x14ac:dyDescent="0.2"/>
    <row r="148" ht="16.5" customHeight="1" x14ac:dyDescent="0.2"/>
    <row r="149" ht="17.100000000000001" customHeight="1" x14ac:dyDescent="0.2"/>
    <row r="150" ht="16.5" customHeight="1" x14ac:dyDescent="0.2"/>
    <row r="151" ht="17.100000000000001" customHeight="1" x14ac:dyDescent="0.2"/>
    <row r="152" ht="16.5" customHeight="1" x14ac:dyDescent="0.2"/>
    <row r="153" ht="17.100000000000001" customHeight="1" x14ac:dyDescent="0.2"/>
    <row r="154" ht="16.5" customHeight="1" x14ac:dyDescent="0.2"/>
    <row r="155" ht="17.100000000000001" customHeight="1" x14ac:dyDescent="0.2"/>
    <row r="156" ht="17.100000000000001" customHeight="1" x14ac:dyDescent="0.2"/>
    <row r="157" ht="16.5" customHeight="1" x14ac:dyDescent="0.2"/>
    <row r="158" ht="17.100000000000001" customHeight="1" x14ac:dyDescent="0.2"/>
    <row r="159" ht="16.5" customHeight="1" x14ac:dyDescent="0.2"/>
    <row r="160" ht="17.100000000000001" customHeight="1" x14ac:dyDescent="0.2"/>
    <row r="161" ht="16.5" customHeight="1" x14ac:dyDescent="0.2"/>
    <row r="162" ht="17.100000000000001" customHeight="1" x14ac:dyDescent="0.2"/>
    <row r="163" ht="17.100000000000001" customHeight="1" x14ac:dyDescent="0.2"/>
    <row r="164" ht="16.5" customHeight="1" x14ac:dyDescent="0.2"/>
    <row r="165" ht="17.100000000000001" customHeight="1" x14ac:dyDescent="0.2"/>
    <row r="166" ht="15.95" customHeight="1" x14ac:dyDescent="0.2"/>
    <row r="167" ht="16.5" customHeight="1" x14ac:dyDescent="0.2"/>
    <row r="168" ht="15.95" customHeight="1" x14ac:dyDescent="0.2"/>
    <row r="169" ht="17.100000000000001" customHeight="1" x14ac:dyDescent="0.2"/>
    <row r="170" ht="15.95" customHeight="1" x14ac:dyDescent="0.2"/>
    <row r="171" ht="17.100000000000001" customHeight="1" x14ac:dyDescent="0.2"/>
    <row r="172" ht="17.100000000000001" customHeight="1" x14ac:dyDescent="0.2"/>
    <row r="173" ht="15.95" customHeight="1" x14ac:dyDescent="0.2"/>
    <row r="174" ht="17.100000000000001" customHeight="1" x14ac:dyDescent="0.2"/>
    <row r="175" ht="15.95" customHeight="1" x14ac:dyDescent="0.2"/>
    <row r="176" ht="17.100000000000001" customHeight="1" x14ac:dyDescent="0.2"/>
    <row r="177" ht="15.95" customHeight="1" x14ac:dyDescent="0.2"/>
    <row r="178" ht="17.100000000000001" customHeight="1" x14ac:dyDescent="0.2"/>
    <row r="179" ht="15.95" customHeight="1" x14ac:dyDescent="0.2"/>
    <row r="180" ht="17.100000000000001" customHeight="1" x14ac:dyDescent="0.2"/>
    <row r="181" ht="17.100000000000001" customHeight="1" x14ac:dyDescent="0.2"/>
    <row r="182" ht="16.5" customHeight="1" x14ac:dyDescent="0.2"/>
    <row r="183" ht="16.5" customHeight="1" x14ac:dyDescent="0.2"/>
    <row r="184" ht="40.5" customHeight="1" x14ac:dyDescent="0.2"/>
    <row r="185" ht="81" customHeight="1" x14ac:dyDescent="0.2"/>
    <row r="186" ht="6" customHeight="1" x14ac:dyDescent="0.2"/>
    <row r="187" ht="16.5" customHeight="1" x14ac:dyDescent="0.2"/>
    <row r="188" ht="21.95" customHeight="1" x14ac:dyDescent="0.2"/>
    <row r="189" ht="18" customHeight="1" x14ac:dyDescent="0.2"/>
    <row r="190" ht="18" customHeight="1" x14ac:dyDescent="0.2"/>
    <row r="191" ht="18" customHeight="1" x14ac:dyDescent="0.2"/>
    <row r="192" ht="18" customHeight="1" x14ac:dyDescent="0.2"/>
    <row r="193" ht="18" customHeight="1" x14ac:dyDescent="0.2"/>
    <row r="194" ht="18" customHeight="1" x14ac:dyDescent="0.2"/>
    <row r="195" ht="18" customHeight="1" x14ac:dyDescent="0.2"/>
    <row r="196" ht="18" customHeight="1" x14ac:dyDescent="0.2"/>
    <row r="197" ht="18" customHeight="1" x14ac:dyDescent="0.2"/>
    <row r="198" ht="18" customHeight="1" x14ac:dyDescent="0.2"/>
    <row r="199" ht="18" customHeight="1" x14ac:dyDescent="0.2"/>
    <row r="200" ht="18" customHeight="1" x14ac:dyDescent="0.2"/>
    <row r="201" ht="18" customHeight="1" x14ac:dyDescent="0.2"/>
    <row r="202" ht="18" customHeight="1" x14ac:dyDescent="0.2"/>
    <row r="203" ht="18" customHeight="1" x14ac:dyDescent="0.2"/>
    <row r="204" ht="18" customHeight="1" x14ac:dyDescent="0.2"/>
    <row r="205" ht="18" customHeight="1" x14ac:dyDescent="0.2"/>
    <row r="206" ht="18" customHeight="1" x14ac:dyDescent="0.2"/>
    <row r="207" ht="18" customHeight="1" x14ac:dyDescent="0.2"/>
    <row r="208" ht="18" customHeight="1" x14ac:dyDescent="0.2"/>
    <row r="209" ht="18" customHeight="1" x14ac:dyDescent="0.2"/>
    <row r="210" ht="18" customHeight="1" x14ac:dyDescent="0.2"/>
    <row r="211" ht="18" customHeight="1" x14ac:dyDescent="0.2"/>
    <row r="212" ht="18" customHeight="1" x14ac:dyDescent="0.2"/>
    <row r="213" ht="18" customHeight="1" x14ac:dyDescent="0.2"/>
    <row r="214" ht="18" customHeight="1" x14ac:dyDescent="0.2"/>
    <row r="215" ht="18" customHeight="1" x14ac:dyDescent="0.2"/>
    <row r="216" ht="18" customHeight="1" x14ac:dyDescent="0.2"/>
    <row r="217" ht="18" customHeight="1" x14ac:dyDescent="0.2"/>
    <row r="218" ht="18" customHeight="1" x14ac:dyDescent="0.2"/>
    <row r="219" ht="18" customHeight="1" x14ac:dyDescent="0.2"/>
    <row r="220" ht="18" customHeight="1" x14ac:dyDescent="0.2"/>
    <row r="221" ht="18" customHeight="1" x14ac:dyDescent="0.2"/>
    <row r="222" ht="18.2" customHeight="1" x14ac:dyDescent="0.2"/>
    <row r="223" ht="30.75" customHeight="1" x14ac:dyDescent="0.2"/>
    <row r="224" ht="242.45" customHeight="1" x14ac:dyDescent="0.2"/>
    <row r="225" ht="408.95" customHeight="1" x14ac:dyDescent="0.2"/>
    <row r="226" ht="91.7" customHeight="1" x14ac:dyDescent="0.2"/>
    <row r="227" ht="72" customHeight="1" x14ac:dyDescent="0.2"/>
    <row r="228" ht="16.5" customHeight="1" x14ac:dyDescent="0.2"/>
    <row r="229" ht="27.6" customHeight="1" x14ac:dyDescent="0.2"/>
    <row r="230" ht="49.5" customHeight="1" x14ac:dyDescent="0.2"/>
    <row r="231" ht="16.5" customHeight="1" x14ac:dyDescent="0.2"/>
    <row r="232" ht="14.25" customHeight="1" x14ac:dyDescent="0.2"/>
    <row r="233" ht="15.75" customHeight="1" x14ac:dyDescent="0.2"/>
    <row r="234" ht="14.25" customHeight="1" x14ac:dyDescent="0.2"/>
    <row r="235" ht="15.75" customHeight="1" x14ac:dyDescent="0.2"/>
    <row r="236" ht="14.25" customHeight="1" x14ac:dyDescent="0.2"/>
    <row r="237" ht="15.75" customHeight="1" x14ac:dyDescent="0.2"/>
    <row r="238" ht="16.5" customHeight="1" x14ac:dyDescent="0.2"/>
    <row r="239" ht="14.25" customHeight="1" x14ac:dyDescent="0.2"/>
    <row r="240" ht="15.75" customHeight="1" x14ac:dyDescent="0.2"/>
    <row r="241" ht="14.25" customHeight="1" x14ac:dyDescent="0.2"/>
    <row r="242" ht="15.75" customHeight="1" x14ac:dyDescent="0.2"/>
    <row r="243" ht="14.25" customHeight="1" x14ac:dyDescent="0.2"/>
    <row r="244" ht="15.75" customHeight="1" x14ac:dyDescent="0.2"/>
    <row r="245" ht="16.5" customHeight="1" x14ac:dyDescent="0.2"/>
    <row r="246" ht="15.75" customHeight="1" x14ac:dyDescent="0.2"/>
    <row r="247" ht="14.25" customHeight="1" x14ac:dyDescent="0.2"/>
    <row r="248" ht="15.75" customHeight="1" x14ac:dyDescent="0.2"/>
    <row r="249" ht="14.25" customHeight="1" x14ac:dyDescent="0.2"/>
    <row r="250" ht="15.75" customHeight="1" x14ac:dyDescent="0.2"/>
    <row r="251" ht="14.25" customHeight="1" x14ac:dyDescent="0.2"/>
    <row r="252" ht="16.5" customHeight="1" x14ac:dyDescent="0.2"/>
    <row r="253" ht="14.25" customHeight="1" x14ac:dyDescent="0.2"/>
    <row r="254" ht="15.75" customHeight="1" x14ac:dyDescent="0.2"/>
    <row r="255" ht="14.25" customHeight="1" x14ac:dyDescent="0.2"/>
    <row r="256" ht="15.75" customHeight="1" x14ac:dyDescent="0.2"/>
    <row r="257" ht="14.25" customHeight="1" x14ac:dyDescent="0.2"/>
    <row r="258" ht="15.75" customHeight="1" x14ac:dyDescent="0.2"/>
    <row r="259" ht="16.5" customHeight="1" x14ac:dyDescent="0.2"/>
    <row r="260" ht="15.75" customHeight="1" x14ac:dyDescent="0.2"/>
    <row r="261" ht="14.25" customHeight="1" x14ac:dyDescent="0.2"/>
    <row r="262" ht="15.75" customHeight="1" x14ac:dyDescent="0.2"/>
    <row r="263" ht="15.75" customHeight="1" x14ac:dyDescent="0.2"/>
    <row r="264" ht="14.25" customHeight="1" x14ac:dyDescent="0.2"/>
    <row r="265" ht="15.75" customHeight="1" x14ac:dyDescent="0.2"/>
    <row r="266" ht="15.75" customHeight="1" x14ac:dyDescent="0.2"/>
    <row r="267" ht="39.200000000000003" customHeight="1" x14ac:dyDescent="0.2"/>
    <row r="268" ht="27.95" customHeight="1" x14ac:dyDescent="0.2"/>
    <row r="269" ht="21.95" customHeight="1" x14ac:dyDescent="0.2"/>
    <row r="270" ht="21.95" customHeight="1" x14ac:dyDescent="0.2"/>
    <row r="271" ht="21.95" customHeight="1" x14ac:dyDescent="0.2"/>
    <row r="272" ht="21.95" customHeight="1" x14ac:dyDescent="0.2"/>
    <row r="273" ht="21.95" customHeight="1" x14ac:dyDescent="0.2"/>
    <row r="274" ht="21.95" customHeight="1" x14ac:dyDescent="0.2"/>
    <row r="275" ht="21.95" customHeight="1" x14ac:dyDescent="0.2"/>
    <row r="276" ht="21.95" customHeight="1" x14ac:dyDescent="0.2"/>
    <row r="277" ht="21.95" customHeight="1" x14ac:dyDescent="0.2"/>
    <row r="278" ht="21.95" customHeight="1" x14ac:dyDescent="0.2"/>
    <row r="279" ht="21.95" customHeight="1" x14ac:dyDescent="0.2"/>
    <row r="280" ht="21.95" customHeight="1" x14ac:dyDescent="0.2"/>
    <row r="281" ht="21.95" customHeight="1" x14ac:dyDescent="0.2"/>
    <row r="282" ht="21.95" customHeight="1" x14ac:dyDescent="0.2"/>
    <row r="283" ht="21.95" customHeight="1" x14ac:dyDescent="0.2"/>
    <row r="284" ht="21.95" customHeight="1" x14ac:dyDescent="0.2"/>
    <row r="285" ht="21.95" customHeight="1" x14ac:dyDescent="0.2"/>
    <row r="286" ht="21.95" customHeight="1" x14ac:dyDescent="0.2"/>
    <row r="287" ht="21.95" customHeight="1" x14ac:dyDescent="0.2"/>
    <row r="288" ht="21" customHeight="1" x14ac:dyDescent="0.2"/>
    <row r="289" ht="21.95" customHeight="1" x14ac:dyDescent="0.2"/>
    <row r="290" ht="21.95" customHeight="1" x14ac:dyDescent="0.2"/>
    <row r="291" ht="21.95" customHeight="1" x14ac:dyDescent="0.2"/>
    <row r="292" ht="48" customHeight="1" x14ac:dyDescent="0.2"/>
  </sheetData>
  <mergeCells count="39">
    <mergeCell ref="B2:C2"/>
    <mergeCell ref="J2:M2"/>
    <mergeCell ref="B3:C3"/>
    <mergeCell ref="J3:M3"/>
    <mergeCell ref="B4:C4"/>
    <mergeCell ref="J4:M4"/>
    <mergeCell ref="B5:C5"/>
    <mergeCell ref="J5:M5"/>
    <mergeCell ref="J11:M11"/>
    <mergeCell ref="B6:C6"/>
    <mergeCell ref="J6:M6"/>
    <mergeCell ref="B7:C7"/>
    <mergeCell ref="J7:M7"/>
    <mergeCell ref="B8:C8"/>
    <mergeCell ref="J8:M8"/>
    <mergeCell ref="B20:C20"/>
    <mergeCell ref="J20:M20"/>
    <mergeCell ref="B15:C15"/>
    <mergeCell ref="J15:M15"/>
    <mergeCell ref="B16:C16"/>
    <mergeCell ref="J16:M16"/>
    <mergeCell ref="B17:C17"/>
    <mergeCell ref="J17:M17"/>
    <mergeCell ref="D1:I1"/>
    <mergeCell ref="B18:C18"/>
    <mergeCell ref="J18:M18"/>
    <mergeCell ref="B19:C19"/>
    <mergeCell ref="J19:M19"/>
    <mergeCell ref="B12:C12"/>
    <mergeCell ref="J12:M12"/>
    <mergeCell ref="B13:C13"/>
    <mergeCell ref="J13:M13"/>
    <mergeCell ref="B14:C14"/>
    <mergeCell ref="J14:M14"/>
    <mergeCell ref="B9:C9"/>
    <mergeCell ref="J9:M9"/>
    <mergeCell ref="B10:C10"/>
    <mergeCell ref="J10:M10"/>
    <mergeCell ref="B11:C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4" workbookViewId="0">
      <selection activeCell="B13" sqref="B13"/>
    </sheetView>
  </sheetViews>
  <sheetFormatPr defaultRowHeight="12.75" x14ac:dyDescent="0.2"/>
  <cols>
    <col min="1" max="1" width="42.1640625" bestFit="1" customWidth="1"/>
    <col min="2" max="2" width="10.33203125" bestFit="1" customWidth="1"/>
    <col min="4" max="4" width="11.33203125" customWidth="1"/>
    <col min="5" max="5" width="10.6640625" customWidth="1"/>
    <col min="6" max="6" width="9.6640625" bestFit="1" customWidth="1"/>
    <col min="8" max="8" width="11.83203125" customWidth="1"/>
    <col min="9" max="9" width="10.6640625" customWidth="1"/>
  </cols>
  <sheetData>
    <row r="1" spans="1:13" ht="18.600000000000001" customHeight="1" x14ac:dyDescent="0.2">
      <c r="A1" s="118" t="s">
        <v>6</v>
      </c>
      <c r="B1" s="118"/>
      <c r="C1" s="118"/>
      <c r="D1" s="118"/>
      <c r="E1" s="118"/>
      <c r="F1" s="118"/>
      <c r="G1" s="118"/>
      <c r="H1" s="118"/>
      <c r="I1" s="118"/>
      <c r="J1" s="20"/>
      <c r="K1" s="20"/>
      <c r="L1" s="20"/>
      <c r="M1" s="20"/>
    </row>
    <row r="2" spans="1:13" ht="85.5" customHeight="1" x14ac:dyDescent="0.2">
      <c r="A2" s="119" t="s">
        <v>93</v>
      </c>
      <c r="B2" s="120"/>
      <c r="C2" s="120"/>
      <c r="D2" s="120"/>
      <c r="E2" s="120"/>
      <c r="F2" s="120"/>
      <c r="G2" s="120"/>
      <c r="H2" s="120"/>
      <c r="I2" s="120"/>
      <c r="J2" s="7"/>
      <c r="K2" s="7"/>
      <c r="L2" s="7"/>
      <c r="M2" s="7"/>
    </row>
    <row r="3" spans="1:13" ht="30.95" customHeight="1" x14ac:dyDescent="0.2">
      <c r="A3" s="64"/>
      <c r="B3" s="65"/>
      <c r="C3" s="121" t="s">
        <v>7</v>
      </c>
      <c r="D3" s="122"/>
      <c r="E3" s="123"/>
      <c r="F3" s="129" t="s">
        <v>8</v>
      </c>
      <c r="G3" s="130"/>
      <c r="H3" s="131"/>
      <c r="I3" s="66"/>
      <c r="J3" s="32"/>
      <c r="K3" s="27"/>
      <c r="L3" s="27"/>
      <c r="M3" s="27"/>
    </row>
    <row r="4" spans="1:13" ht="17.25" customHeight="1" x14ac:dyDescent="0.2">
      <c r="A4" s="67"/>
      <c r="B4" s="68"/>
      <c r="C4" s="126">
        <v>46295</v>
      </c>
      <c r="D4" s="127"/>
      <c r="E4" s="128"/>
      <c r="F4" s="132">
        <v>45930</v>
      </c>
      <c r="G4" s="133"/>
      <c r="H4" s="134"/>
      <c r="I4" s="66"/>
      <c r="J4" s="33"/>
      <c r="K4" s="19"/>
      <c r="L4" s="19"/>
      <c r="M4" s="19"/>
    </row>
    <row r="5" spans="1:13" ht="14.45" customHeight="1" x14ac:dyDescent="0.2">
      <c r="A5" s="69"/>
      <c r="B5" s="70"/>
      <c r="C5" s="69"/>
      <c r="D5" s="124" t="s">
        <v>9</v>
      </c>
      <c r="E5" s="125"/>
      <c r="F5" s="69"/>
      <c r="G5" s="124" t="s">
        <v>9</v>
      </c>
      <c r="H5" s="125"/>
      <c r="I5" s="66"/>
      <c r="J5" s="33"/>
      <c r="K5" s="19"/>
      <c r="L5" s="19"/>
      <c r="M5" s="19"/>
    </row>
    <row r="6" spans="1:13" ht="30.6" customHeight="1" x14ac:dyDescent="0.25">
      <c r="A6" s="71" t="s">
        <v>10</v>
      </c>
      <c r="B6" s="72" t="s">
        <v>92</v>
      </c>
      <c r="C6" s="73" t="s">
        <v>11</v>
      </c>
      <c r="D6" s="73" t="s">
        <v>12</v>
      </c>
      <c r="E6" s="73" t="s">
        <v>13</v>
      </c>
      <c r="F6" s="73" t="s">
        <v>11</v>
      </c>
      <c r="G6" s="73" t="s">
        <v>12</v>
      </c>
      <c r="H6" s="73" t="s">
        <v>13</v>
      </c>
      <c r="I6" s="74" t="s">
        <v>14</v>
      </c>
      <c r="J6" s="34"/>
      <c r="K6" s="7"/>
      <c r="L6" s="7"/>
      <c r="M6" s="7"/>
    </row>
    <row r="7" spans="1:13" x14ac:dyDescent="0.2">
      <c r="A7" s="57" t="s">
        <v>139</v>
      </c>
      <c r="B7" s="58" t="s">
        <v>140</v>
      </c>
      <c r="C7" s="59">
        <v>1</v>
      </c>
      <c r="D7" s="60">
        <v>43056</v>
      </c>
      <c r="E7" s="60">
        <v>19875</v>
      </c>
      <c r="F7" s="59">
        <v>1</v>
      </c>
      <c r="G7" s="60">
        <v>43056</v>
      </c>
      <c r="H7" s="60">
        <v>19875</v>
      </c>
      <c r="I7" s="61" t="s">
        <v>141</v>
      </c>
      <c r="J7" s="33"/>
      <c r="K7" s="19"/>
      <c r="L7" s="19"/>
      <c r="M7" s="19"/>
    </row>
    <row r="8" spans="1:13" x14ac:dyDescent="0.2">
      <c r="A8" s="57" t="s">
        <v>142</v>
      </c>
      <c r="B8" s="58" t="s">
        <v>140</v>
      </c>
      <c r="C8" s="59">
        <v>1</v>
      </c>
      <c r="D8" s="60">
        <v>43056</v>
      </c>
      <c r="E8" s="60">
        <v>19875</v>
      </c>
      <c r="F8" s="59">
        <v>1</v>
      </c>
      <c r="G8" s="60">
        <v>43056</v>
      </c>
      <c r="H8" s="60">
        <v>19875</v>
      </c>
      <c r="I8" s="61" t="s">
        <v>141</v>
      </c>
      <c r="J8" s="33"/>
      <c r="K8" s="19"/>
      <c r="L8" s="19"/>
      <c r="M8" s="19"/>
    </row>
    <row r="9" spans="1:13" x14ac:dyDescent="0.2">
      <c r="A9" s="57" t="s">
        <v>143</v>
      </c>
      <c r="B9" s="62" t="s">
        <v>140</v>
      </c>
      <c r="C9" s="59">
        <v>1</v>
      </c>
      <c r="D9" s="60">
        <v>120000</v>
      </c>
      <c r="E9" s="60">
        <v>32620</v>
      </c>
      <c r="F9" s="59">
        <v>1</v>
      </c>
      <c r="G9" s="60">
        <v>120000</v>
      </c>
      <c r="H9" s="60">
        <v>32620</v>
      </c>
      <c r="I9" s="61" t="s">
        <v>145</v>
      </c>
      <c r="J9" s="33"/>
      <c r="K9" s="19"/>
      <c r="L9" s="19"/>
      <c r="M9" s="19"/>
    </row>
    <row r="10" spans="1:13" x14ac:dyDescent="0.2">
      <c r="A10" s="57" t="s">
        <v>144</v>
      </c>
      <c r="B10" s="62" t="s">
        <v>140</v>
      </c>
      <c r="C10" s="59">
        <v>1</v>
      </c>
      <c r="D10" s="60">
        <v>61273</v>
      </c>
      <c r="E10" s="60">
        <v>21293</v>
      </c>
      <c r="F10" s="59">
        <v>1</v>
      </c>
      <c r="G10" s="60">
        <v>61273</v>
      </c>
      <c r="H10" s="60">
        <v>21293</v>
      </c>
      <c r="I10" s="61" t="s">
        <v>145</v>
      </c>
      <c r="J10" s="33"/>
      <c r="K10" s="19"/>
      <c r="L10" s="19"/>
      <c r="M10" s="19"/>
    </row>
    <row r="11" spans="1:13" ht="19.5" x14ac:dyDescent="0.2">
      <c r="A11" s="57" t="s">
        <v>146</v>
      </c>
      <c r="B11" s="62"/>
      <c r="C11" s="59">
        <v>1</v>
      </c>
      <c r="D11" s="60">
        <v>48583</v>
      </c>
      <c r="E11" s="60">
        <v>20075</v>
      </c>
      <c r="F11" s="59">
        <v>1</v>
      </c>
      <c r="G11" s="60">
        <v>48583</v>
      </c>
      <c r="H11" s="60">
        <v>20075</v>
      </c>
      <c r="I11" s="61" t="s">
        <v>141</v>
      </c>
      <c r="J11" s="33"/>
      <c r="K11" s="19"/>
      <c r="L11" s="19"/>
      <c r="M11" s="19"/>
    </row>
    <row r="12" spans="1:13" x14ac:dyDescent="0.2">
      <c r="A12" s="57" t="s">
        <v>147</v>
      </c>
      <c r="B12" s="108"/>
      <c r="C12" s="59">
        <v>1</v>
      </c>
      <c r="D12" s="60">
        <v>43056</v>
      </c>
      <c r="E12" s="60">
        <v>19875</v>
      </c>
      <c r="F12" s="59">
        <v>1</v>
      </c>
      <c r="G12" s="60">
        <v>43056</v>
      </c>
      <c r="H12" s="60">
        <v>19875</v>
      </c>
      <c r="I12" s="61" t="s">
        <v>141</v>
      </c>
      <c r="J12" s="33"/>
      <c r="K12" s="19"/>
      <c r="L12" s="19"/>
      <c r="M12" s="19"/>
    </row>
    <row r="13" spans="1:13" x14ac:dyDescent="0.2">
      <c r="A13" s="57" t="s">
        <v>148</v>
      </c>
      <c r="B13" s="109"/>
      <c r="C13" s="59">
        <v>1</v>
      </c>
      <c r="D13" s="60">
        <v>43056</v>
      </c>
      <c r="E13" s="60">
        <v>19875</v>
      </c>
      <c r="F13" s="59">
        <v>1</v>
      </c>
      <c r="G13" s="60">
        <v>43056</v>
      </c>
      <c r="H13" s="60">
        <v>19875</v>
      </c>
      <c r="I13" s="61" t="s">
        <v>141</v>
      </c>
      <c r="J13" s="33"/>
      <c r="K13" s="19"/>
      <c r="L13" s="19"/>
      <c r="M13" s="19"/>
    </row>
    <row r="14" spans="1:13" x14ac:dyDescent="0.2">
      <c r="A14" s="57" t="s">
        <v>149</v>
      </c>
      <c r="B14" s="58"/>
      <c r="C14" s="59">
        <v>1</v>
      </c>
      <c r="D14" s="60">
        <v>43056</v>
      </c>
      <c r="E14" s="60">
        <v>19875</v>
      </c>
      <c r="F14" s="59">
        <v>1</v>
      </c>
      <c r="G14" s="60">
        <v>43056</v>
      </c>
      <c r="H14" s="60">
        <v>19875</v>
      </c>
      <c r="I14" s="61" t="s">
        <v>141</v>
      </c>
      <c r="J14" s="33"/>
      <c r="K14" s="19"/>
      <c r="L14" s="19"/>
      <c r="M14" s="19"/>
    </row>
    <row r="15" spans="1:13" x14ac:dyDescent="0.2">
      <c r="A15" s="57" t="s">
        <v>150</v>
      </c>
      <c r="B15" s="62"/>
      <c r="C15" s="59">
        <v>1</v>
      </c>
      <c r="D15" s="60">
        <f>2028*26</f>
        <v>52728</v>
      </c>
      <c r="E15" s="60">
        <v>20375</v>
      </c>
      <c r="F15" s="59">
        <v>1</v>
      </c>
      <c r="G15" s="60">
        <f>2028*26</f>
        <v>52728</v>
      </c>
      <c r="H15" s="60">
        <v>20375</v>
      </c>
      <c r="I15" s="61" t="s">
        <v>141</v>
      </c>
      <c r="J15" s="33"/>
      <c r="K15" s="19"/>
      <c r="L15" s="19"/>
      <c r="M15" s="19"/>
    </row>
    <row r="16" spans="1:13" x14ac:dyDescent="0.2">
      <c r="A16" s="57" t="s">
        <v>151</v>
      </c>
      <c r="B16" s="62"/>
      <c r="C16" s="59">
        <v>1</v>
      </c>
      <c r="D16" s="60">
        <v>43500</v>
      </c>
      <c r="E16" s="60">
        <v>19725</v>
      </c>
      <c r="F16" s="59">
        <v>1</v>
      </c>
      <c r="G16" s="60">
        <v>43500</v>
      </c>
      <c r="H16" s="60">
        <v>19725</v>
      </c>
      <c r="I16" s="61" t="s">
        <v>141</v>
      </c>
      <c r="J16" s="33"/>
      <c r="K16" s="19"/>
      <c r="L16" s="19"/>
      <c r="M16" s="19"/>
    </row>
    <row r="17" spans="1:13" x14ac:dyDescent="0.2">
      <c r="A17" s="57" t="s">
        <v>152</v>
      </c>
      <c r="B17" s="62"/>
      <c r="C17" s="59">
        <v>1</v>
      </c>
      <c r="D17" s="60">
        <v>43056</v>
      </c>
      <c r="E17" s="60">
        <v>19875</v>
      </c>
      <c r="F17" s="59">
        <v>1</v>
      </c>
      <c r="G17" s="60">
        <v>43056</v>
      </c>
      <c r="H17" s="60">
        <v>19875</v>
      </c>
      <c r="I17" s="61" t="s">
        <v>141</v>
      </c>
      <c r="J17" s="33"/>
      <c r="K17" s="19"/>
      <c r="L17" s="19"/>
      <c r="M17" s="19"/>
    </row>
    <row r="18" spans="1:13" x14ac:dyDescent="0.2">
      <c r="A18" s="57" t="s">
        <v>153</v>
      </c>
      <c r="B18" s="62"/>
      <c r="C18" s="59">
        <v>1</v>
      </c>
      <c r="D18" s="60">
        <v>43056</v>
      </c>
      <c r="E18" s="60">
        <v>19875</v>
      </c>
      <c r="F18" s="59">
        <v>1</v>
      </c>
      <c r="G18" s="60">
        <v>43056</v>
      </c>
      <c r="H18" s="60">
        <v>19875</v>
      </c>
      <c r="I18" s="61" t="s">
        <v>141</v>
      </c>
      <c r="J18" s="33"/>
      <c r="K18" s="19"/>
      <c r="L18" s="19"/>
      <c r="M18" s="19"/>
    </row>
    <row r="19" spans="1:13" x14ac:dyDescent="0.2">
      <c r="A19" s="57" t="s">
        <v>154</v>
      </c>
      <c r="B19" s="62"/>
      <c r="C19" s="59">
        <v>1</v>
      </c>
      <c r="D19" s="60">
        <v>43056</v>
      </c>
      <c r="E19" s="60">
        <v>19875</v>
      </c>
      <c r="F19" s="59">
        <v>1</v>
      </c>
      <c r="G19" s="60">
        <v>43056</v>
      </c>
      <c r="H19" s="60">
        <v>19875</v>
      </c>
      <c r="I19" s="61" t="s">
        <v>141</v>
      </c>
      <c r="J19" s="33"/>
      <c r="K19" s="19"/>
      <c r="L19" s="19"/>
      <c r="M19" s="19"/>
    </row>
    <row r="20" spans="1:13" x14ac:dyDescent="0.2">
      <c r="A20" s="57" t="s">
        <v>155</v>
      </c>
      <c r="B20" s="63"/>
      <c r="C20" s="59">
        <v>1</v>
      </c>
      <c r="D20" s="60">
        <v>43056</v>
      </c>
      <c r="E20" s="60">
        <v>19875</v>
      </c>
      <c r="F20" s="59">
        <v>1</v>
      </c>
      <c r="G20" s="60">
        <v>43056</v>
      </c>
      <c r="H20" s="60">
        <v>19875</v>
      </c>
      <c r="I20" s="61" t="s">
        <v>141</v>
      </c>
      <c r="J20" s="33"/>
      <c r="K20" s="19"/>
      <c r="L20" s="19"/>
      <c r="M20" s="19"/>
    </row>
    <row r="21" spans="1:13" x14ac:dyDescent="0.2">
      <c r="A21" s="57" t="s">
        <v>156</v>
      </c>
      <c r="B21" s="62"/>
      <c r="C21" s="59">
        <v>1</v>
      </c>
      <c r="D21" s="60">
        <v>43056</v>
      </c>
      <c r="E21" s="60">
        <v>19875</v>
      </c>
      <c r="F21" s="59">
        <v>1</v>
      </c>
      <c r="G21" s="60">
        <v>43056</v>
      </c>
      <c r="H21" s="60">
        <v>19875</v>
      </c>
      <c r="I21" s="61" t="s">
        <v>141</v>
      </c>
      <c r="J21" s="33"/>
      <c r="K21" s="19"/>
      <c r="L21" s="19"/>
      <c r="M21" s="19"/>
    </row>
    <row r="22" spans="1:13" x14ac:dyDescent="0.2">
      <c r="A22" s="57" t="s">
        <v>157</v>
      </c>
      <c r="B22" s="62"/>
      <c r="C22" s="59">
        <v>1</v>
      </c>
      <c r="D22" s="60">
        <v>43056</v>
      </c>
      <c r="E22" s="60">
        <v>19875</v>
      </c>
      <c r="F22" s="59">
        <v>1</v>
      </c>
      <c r="G22" s="60">
        <v>43056</v>
      </c>
      <c r="H22" s="60">
        <v>19875</v>
      </c>
      <c r="I22" s="61" t="s">
        <v>141</v>
      </c>
      <c r="J22" s="33"/>
      <c r="K22" s="19"/>
      <c r="L22" s="19"/>
      <c r="M22" s="19"/>
    </row>
    <row r="23" spans="1:13" x14ac:dyDescent="0.2">
      <c r="A23" s="57" t="s">
        <v>158</v>
      </c>
      <c r="B23" s="62"/>
      <c r="C23" s="59">
        <v>1</v>
      </c>
      <c r="D23" s="60">
        <v>43500</v>
      </c>
      <c r="E23" s="60">
        <v>19725</v>
      </c>
      <c r="F23" s="59">
        <v>1</v>
      </c>
      <c r="G23" s="60">
        <v>43500</v>
      </c>
      <c r="H23" s="60">
        <v>19725</v>
      </c>
      <c r="I23" s="61" t="s">
        <v>141</v>
      </c>
      <c r="J23" s="33"/>
      <c r="K23" s="19"/>
      <c r="L23" s="19"/>
      <c r="M23" s="19"/>
    </row>
    <row r="24" spans="1:13" x14ac:dyDescent="0.2">
      <c r="A24" s="57" t="s">
        <v>159</v>
      </c>
      <c r="B24" s="62"/>
      <c r="C24" s="59">
        <v>1</v>
      </c>
      <c r="D24" s="60">
        <v>43056</v>
      </c>
      <c r="E24" s="60">
        <v>19875</v>
      </c>
      <c r="F24" s="59">
        <v>1</v>
      </c>
      <c r="G24" s="60">
        <v>43056</v>
      </c>
      <c r="H24" s="60">
        <v>19875</v>
      </c>
      <c r="I24" s="61" t="s">
        <v>141</v>
      </c>
      <c r="J24" s="33"/>
      <c r="K24" s="19"/>
      <c r="L24" s="19"/>
      <c r="M24" s="19"/>
    </row>
    <row r="25" spans="1:13" x14ac:dyDescent="0.2">
      <c r="A25" s="57" t="s">
        <v>160</v>
      </c>
      <c r="B25" s="62"/>
      <c r="C25" s="59">
        <v>1</v>
      </c>
      <c r="D25" s="60">
        <v>43056</v>
      </c>
      <c r="E25" s="60">
        <v>19875</v>
      </c>
      <c r="F25" s="59">
        <v>1</v>
      </c>
      <c r="G25" s="60">
        <v>43056</v>
      </c>
      <c r="H25" s="60">
        <v>19875</v>
      </c>
      <c r="I25" s="61" t="s">
        <v>141</v>
      </c>
      <c r="J25" s="33"/>
      <c r="K25" s="19"/>
      <c r="L25" s="19"/>
      <c r="M25" s="19"/>
    </row>
    <row r="26" spans="1:13" x14ac:dyDescent="0.2">
      <c r="A26" s="57" t="s">
        <v>161</v>
      </c>
      <c r="B26" s="62"/>
      <c r="C26" s="59">
        <v>1</v>
      </c>
      <c r="D26" s="60">
        <v>43056</v>
      </c>
      <c r="E26" s="60">
        <v>19875</v>
      </c>
      <c r="F26" s="59">
        <v>1</v>
      </c>
      <c r="G26" s="60">
        <v>43056</v>
      </c>
      <c r="H26" s="60">
        <v>19875</v>
      </c>
      <c r="I26" s="61" t="s">
        <v>141</v>
      </c>
      <c r="J26" s="33"/>
      <c r="K26" s="19"/>
      <c r="L26" s="19"/>
      <c r="M26" s="19"/>
    </row>
    <row r="27" spans="1:13" x14ac:dyDescent="0.2">
      <c r="A27" s="57" t="s">
        <v>162</v>
      </c>
      <c r="B27" s="63"/>
      <c r="C27" s="59">
        <v>1</v>
      </c>
      <c r="D27" s="60">
        <v>43056</v>
      </c>
      <c r="E27" s="60">
        <v>19875</v>
      </c>
      <c r="F27" s="59">
        <v>1</v>
      </c>
      <c r="G27" s="60">
        <v>43056</v>
      </c>
      <c r="H27" s="60">
        <v>19875</v>
      </c>
      <c r="I27" s="61" t="s">
        <v>141</v>
      </c>
      <c r="J27" s="33"/>
      <c r="K27" s="19"/>
      <c r="L27" s="19"/>
      <c r="M27" s="19"/>
    </row>
    <row r="28" spans="1:13" x14ac:dyDescent="0.2">
      <c r="A28" s="57" t="s">
        <v>163</v>
      </c>
      <c r="B28" s="62"/>
      <c r="C28" s="59">
        <v>1</v>
      </c>
      <c r="D28" s="60">
        <v>43056</v>
      </c>
      <c r="E28" s="60">
        <v>19875</v>
      </c>
      <c r="F28" s="59">
        <v>1</v>
      </c>
      <c r="G28" s="60">
        <v>43056</v>
      </c>
      <c r="H28" s="60">
        <v>19875</v>
      </c>
      <c r="I28" s="61" t="s">
        <v>141</v>
      </c>
      <c r="J28" s="33"/>
      <c r="K28" s="19"/>
      <c r="L28" s="19"/>
      <c r="M28" s="19"/>
    </row>
    <row r="29" spans="1:13" x14ac:dyDescent="0.2">
      <c r="A29" s="57" t="s">
        <v>164</v>
      </c>
      <c r="B29" s="62"/>
      <c r="C29" s="59">
        <v>1</v>
      </c>
      <c r="D29" s="60">
        <v>43056</v>
      </c>
      <c r="E29" s="60">
        <v>19875</v>
      </c>
      <c r="F29" s="59">
        <v>1</v>
      </c>
      <c r="G29" s="60">
        <v>43056</v>
      </c>
      <c r="H29" s="60">
        <v>19875</v>
      </c>
      <c r="I29" s="61" t="s">
        <v>141</v>
      </c>
      <c r="J29" s="33"/>
      <c r="K29" s="19"/>
      <c r="L29" s="19"/>
      <c r="M29" s="19"/>
    </row>
    <row r="30" spans="1:13" x14ac:dyDescent="0.2">
      <c r="A30" s="57" t="s">
        <v>165</v>
      </c>
      <c r="B30" s="62"/>
      <c r="C30" s="59">
        <v>1</v>
      </c>
      <c r="D30" s="60">
        <v>47265</v>
      </c>
      <c r="E30" s="60">
        <v>19990</v>
      </c>
      <c r="F30" s="59">
        <v>1</v>
      </c>
      <c r="G30" s="60">
        <v>47265</v>
      </c>
      <c r="H30" s="60">
        <v>19990</v>
      </c>
      <c r="I30" s="61" t="s">
        <v>141</v>
      </c>
      <c r="J30" s="33"/>
      <c r="K30" s="19"/>
      <c r="L30" s="19"/>
      <c r="M30" s="19"/>
    </row>
    <row r="31" spans="1:13" x14ac:dyDescent="0.2">
      <c r="A31" s="57" t="s">
        <v>166</v>
      </c>
      <c r="B31" s="62"/>
      <c r="C31" s="59">
        <v>1</v>
      </c>
      <c r="D31" s="60">
        <v>43056</v>
      </c>
      <c r="E31" s="60">
        <v>19875</v>
      </c>
      <c r="F31" s="59">
        <v>1</v>
      </c>
      <c r="G31" s="60">
        <v>43056</v>
      </c>
      <c r="H31" s="60">
        <v>19875</v>
      </c>
      <c r="I31" s="61" t="s">
        <v>145</v>
      </c>
      <c r="J31" s="33"/>
      <c r="K31" s="19"/>
      <c r="L31" s="19"/>
      <c r="M31" s="19"/>
    </row>
    <row r="32" spans="1:13" x14ac:dyDescent="0.2">
      <c r="A32" s="57"/>
      <c r="B32" s="62"/>
      <c r="C32" s="59">
        <v>1</v>
      </c>
      <c r="D32" s="60">
        <v>78000</v>
      </c>
      <c r="E32" s="60">
        <v>23442</v>
      </c>
      <c r="F32" s="59">
        <v>1</v>
      </c>
      <c r="G32" s="60">
        <v>78000</v>
      </c>
      <c r="H32" s="60">
        <v>23442</v>
      </c>
      <c r="I32" s="61" t="s">
        <v>141</v>
      </c>
      <c r="J32" s="33"/>
      <c r="K32" s="19"/>
      <c r="L32" s="19"/>
      <c r="M32" s="19"/>
    </row>
    <row r="33" spans="1:13" x14ac:dyDescent="0.2">
      <c r="A33" s="57"/>
      <c r="B33" s="62"/>
      <c r="C33" s="59"/>
      <c r="D33" s="60"/>
      <c r="E33" s="60"/>
      <c r="F33" s="59"/>
      <c r="G33" s="60"/>
      <c r="H33" s="60"/>
      <c r="I33" s="61"/>
      <c r="J33" s="33"/>
      <c r="K33" s="19"/>
      <c r="L33" s="19"/>
      <c r="M33" s="19"/>
    </row>
    <row r="34" spans="1:13" x14ac:dyDescent="0.2">
      <c r="A34" s="57"/>
      <c r="B34" s="62"/>
      <c r="C34" s="59"/>
      <c r="D34" s="60"/>
      <c r="E34" s="60"/>
      <c r="F34" s="59"/>
      <c r="G34" s="60"/>
      <c r="H34" s="60"/>
      <c r="I34" s="61"/>
      <c r="J34" s="33"/>
      <c r="K34" s="19"/>
      <c r="L34" s="19"/>
      <c r="M34" s="19"/>
    </row>
    <row r="35" spans="1:13" x14ac:dyDescent="0.2">
      <c r="A35" s="57"/>
      <c r="B35" s="62"/>
      <c r="C35" s="59"/>
      <c r="D35" s="60"/>
      <c r="E35" s="60"/>
      <c r="F35" s="59"/>
      <c r="G35" s="60"/>
      <c r="H35" s="60"/>
      <c r="I35" s="61"/>
      <c r="J35" s="33"/>
      <c r="K35" s="19"/>
      <c r="L35" s="19"/>
      <c r="M35" s="19"/>
    </row>
    <row r="36" spans="1:13" x14ac:dyDescent="0.2">
      <c r="A36" s="57"/>
      <c r="B36" s="62"/>
      <c r="C36" s="59"/>
      <c r="D36" s="60"/>
      <c r="E36" s="60"/>
      <c r="F36" s="59"/>
      <c r="G36" s="60"/>
      <c r="H36" s="60"/>
      <c r="I36" s="61"/>
      <c r="J36" s="33"/>
      <c r="K36" s="19"/>
      <c r="L36" s="19"/>
      <c r="M36" s="19"/>
    </row>
    <row r="37" spans="1:13" x14ac:dyDescent="0.2">
      <c r="A37" s="29"/>
      <c r="B37" s="55">
        <f>COUNTIF(B7:B36, "X")</f>
        <v>4</v>
      </c>
      <c r="C37" s="56">
        <f>SUM(C7:C36)</f>
        <v>26</v>
      </c>
      <c r="D37" s="56">
        <f t="shared" ref="D37:H37" si="0">SUM(D7:D36)</f>
        <v>1269857</v>
      </c>
      <c r="E37" s="56">
        <f t="shared" si="0"/>
        <v>534995</v>
      </c>
      <c r="F37" s="56">
        <f>SUM(F7:F36)</f>
        <v>26</v>
      </c>
      <c r="G37" s="56">
        <f t="shared" si="0"/>
        <v>1269857</v>
      </c>
      <c r="H37" s="56">
        <f t="shared" si="0"/>
        <v>534995</v>
      </c>
      <c r="I37" s="30"/>
      <c r="J37" s="33"/>
      <c r="K37" s="19"/>
      <c r="L37" s="19"/>
      <c r="M37" s="19"/>
    </row>
    <row r="38" spans="1:13" ht="14.45" customHeight="1" x14ac:dyDescent="0.2">
      <c r="A38" s="26" t="s">
        <v>15</v>
      </c>
      <c r="B38" s="26"/>
      <c r="C38" s="26"/>
      <c r="D38" s="26"/>
      <c r="E38" s="26"/>
      <c r="F38" s="26"/>
      <c r="G38" s="26"/>
      <c r="H38" s="26"/>
      <c r="I38" s="26"/>
      <c r="J38" s="35"/>
      <c r="K38" s="26"/>
      <c r="L38" s="26"/>
      <c r="M38" s="26"/>
    </row>
    <row r="39" spans="1:13" x14ac:dyDescent="0.2">
      <c r="A39" s="112" t="s">
        <v>167</v>
      </c>
      <c r="B39" s="113"/>
      <c r="C39" s="113"/>
      <c r="D39" s="113"/>
      <c r="E39" s="113"/>
      <c r="F39" s="113"/>
      <c r="G39" s="113"/>
      <c r="H39" s="113"/>
      <c r="I39" s="114"/>
      <c r="J39" s="32"/>
      <c r="K39" s="27"/>
      <c r="L39" s="27"/>
      <c r="M39" s="27"/>
    </row>
    <row r="40" spans="1:13" ht="85.5" customHeight="1" x14ac:dyDescent="0.2">
      <c r="A40" s="115"/>
      <c r="B40" s="116"/>
      <c r="C40" s="116"/>
      <c r="D40" s="116"/>
      <c r="E40" s="116"/>
      <c r="F40" s="116"/>
      <c r="G40" s="116"/>
      <c r="H40" s="116"/>
      <c r="I40" s="117"/>
      <c r="J40" s="36"/>
      <c r="K40" s="28"/>
      <c r="L40" s="28"/>
      <c r="M40" s="28"/>
    </row>
    <row r="41" spans="1:13" ht="12.95" customHeight="1" x14ac:dyDescent="0.2">
      <c r="A41" s="19"/>
      <c r="B41" s="1"/>
      <c r="C41" s="19"/>
      <c r="D41" s="19"/>
      <c r="E41" s="19"/>
      <c r="F41" s="1"/>
      <c r="G41" s="19"/>
      <c r="H41" s="19"/>
      <c r="I41" s="19"/>
      <c r="J41" s="28"/>
      <c r="K41" s="28"/>
      <c r="L41" s="28"/>
      <c r="M41" s="28"/>
    </row>
  </sheetData>
  <sheetProtection algorithmName="SHA-512" hashValue="v/KEcDROEcSuGygBheL1Qk073RvYkrHFSKwQRsAHpvjedmHAjuQuyprFzr9OCNlyqg7IX19I+/y31iuQns07vQ==" saltValue="QgSqmrV+8mq+0VDlUytq9Q==" spinCount="100000" sheet="1" objects="1" scenarios="1"/>
  <mergeCells count="9">
    <mergeCell ref="A39:I40"/>
    <mergeCell ref="A1:I1"/>
    <mergeCell ref="A2:I2"/>
    <mergeCell ref="C3:E3"/>
    <mergeCell ref="D5:E5"/>
    <mergeCell ref="C4:E4"/>
    <mergeCell ref="F3:H3"/>
    <mergeCell ref="G5:H5"/>
    <mergeCell ref="F4:H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workbookViewId="0">
      <selection activeCell="F27" sqref="F27:G27"/>
    </sheetView>
  </sheetViews>
  <sheetFormatPr defaultRowHeight="12.75" x14ac:dyDescent="0.2"/>
  <cols>
    <col min="1" max="1" width="26.83203125" customWidth="1"/>
    <col min="2" max="2" width="50.1640625" customWidth="1"/>
    <col min="3" max="3" width="14.33203125" customWidth="1"/>
    <col min="4" max="4" width="14.6640625" customWidth="1"/>
    <col min="5" max="5" width="12" customWidth="1"/>
    <col min="6" max="6" width="21.83203125" customWidth="1"/>
    <col min="7" max="7" width="15.83203125" customWidth="1"/>
  </cols>
  <sheetData>
    <row r="1" spans="1:7" ht="18.75" x14ac:dyDescent="0.2">
      <c r="A1" s="135" t="s">
        <v>16</v>
      </c>
      <c r="B1" s="135"/>
      <c r="C1" s="135"/>
      <c r="D1" s="135"/>
      <c r="E1" s="135"/>
      <c r="F1" s="135"/>
      <c r="G1" s="3"/>
    </row>
    <row r="2" spans="1:7" ht="18.95" customHeight="1" x14ac:dyDescent="0.2">
      <c r="A2" s="136" t="s">
        <v>17</v>
      </c>
      <c r="B2" s="136"/>
      <c r="C2" s="136"/>
      <c r="D2" s="136"/>
      <c r="E2" s="136"/>
      <c r="F2" s="136"/>
      <c r="G2" s="136"/>
    </row>
    <row r="3" spans="1:7" ht="39" x14ac:dyDescent="0.2">
      <c r="A3" s="40" t="s">
        <v>18</v>
      </c>
      <c r="B3" s="41" t="s">
        <v>19</v>
      </c>
      <c r="C3" s="41" t="s">
        <v>20</v>
      </c>
      <c r="D3" s="43" t="s">
        <v>95</v>
      </c>
      <c r="E3" s="43" t="s">
        <v>96</v>
      </c>
      <c r="F3" s="44" t="s">
        <v>21</v>
      </c>
      <c r="G3" s="42" t="s">
        <v>94</v>
      </c>
    </row>
    <row r="4" spans="1:7" ht="12.95" customHeight="1" x14ac:dyDescent="0.2">
      <c r="A4" s="37" t="s">
        <v>22</v>
      </c>
      <c r="B4" s="37" t="s">
        <v>23</v>
      </c>
      <c r="C4" s="39">
        <v>800</v>
      </c>
      <c r="D4" s="37" t="s">
        <v>24</v>
      </c>
      <c r="E4" s="37" t="s">
        <v>25</v>
      </c>
      <c r="F4" s="39">
        <v>200</v>
      </c>
      <c r="G4" s="4">
        <v>75</v>
      </c>
    </row>
    <row r="5" spans="1:7" ht="12.95" customHeight="1" x14ac:dyDescent="0.2">
      <c r="A5" s="37" t="s">
        <v>26</v>
      </c>
      <c r="B5" s="37" t="s">
        <v>27</v>
      </c>
      <c r="C5" s="38">
        <v>2000</v>
      </c>
      <c r="D5" s="37" t="s">
        <v>28</v>
      </c>
      <c r="E5" s="37" t="s">
        <v>29</v>
      </c>
      <c r="F5" s="39">
        <v>100</v>
      </c>
      <c r="G5" s="4">
        <v>65</v>
      </c>
    </row>
    <row r="6" spans="1:7" ht="12.95" customHeight="1" x14ac:dyDescent="0.2">
      <c r="A6" s="81" t="s">
        <v>125</v>
      </c>
      <c r="B6" s="81" t="s">
        <v>133</v>
      </c>
      <c r="C6" s="82"/>
      <c r="D6" s="81" t="s">
        <v>134</v>
      </c>
      <c r="E6" s="81" t="s">
        <v>135</v>
      </c>
      <c r="F6" s="82">
        <v>77</v>
      </c>
      <c r="G6" s="83">
        <v>4</v>
      </c>
    </row>
    <row r="7" spans="1:7" ht="12.95" customHeight="1" x14ac:dyDescent="0.2">
      <c r="A7" s="81" t="s">
        <v>126</v>
      </c>
      <c r="B7" s="81" t="s">
        <v>133</v>
      </c>
      <c r="C7" s="82"/>
      <c r="D7" s="81" t="s">
        <v>134</v>
      </c>
      <c r="E7" s="81" t="s">
        <v>135</v>
      </c>
      <c r="F7" s="82">
        <v>261</v>
      </c>
      <c r="G7" s="83">
        <v>1</v>
      </c>
    </row>
    <row r="8" spans="1:7" ht="12.95" customHeight="1" x14ac:dyDescent="0.2">
      <c r="A8" s="81" t="s">
        <v>127</v>
      </c>
      <c r="B8" s="81" t="s">
        <v>133</v>
      </c>
      <c r="C8" s="82"/>
      <c r="D8" s="81" t="s">
        <v>134</v>
      </c>
      <c r="E8" s="81" t="s">
        <v>136</v>
      </c>
      <c r="F8" s="82">
        <v>1624</v>
      </c>
      <c r="G8" s="83">
        <v>1</v>
      </c>
    </row>
    <row r="9" spans="1:7" ht="12.95" customHeight="1" x14ac:dyDescent="0.2">
      <c r="A9" s="81" t="s">
        <v>128</v>
      </c>
      <c r="B9" s="81" t="s">
        <v>133</v>
      </c>
      <c r="C9" s="82"/>
      <c r="D9" s="81" t="s">
        <v>134</v>
      </c>
      <c r="E9" s="81" t="s">
        <v>136</v>
      </c>
      <c r="F9" s="82">
        <v>141</v>
      </c>
      <c r="G9" s="83">
        <v>0</v>
      </c>
    </row>
    <row r="10" spans="1:7" ht="12.95" customHeight="1" x14ac:dyDescent="0.2">
      <c r="A10" s="81" t="s">
        <v>129</v>
      </c>
      <c r="B10" s="81" t="s">
        <v>133</v>
      </c>
      <c r="C10" s="82"/>
      <c r="D10" s="81" t="s">
        <v>134</v>
      </c>
      <c r="E10" s="81" t="s">
        <v>135</v>
      </c>
      <c r="F10" s="82">
        <v>39</v>
      </c>
      <c r="G10" s="83">
        <v>0</v>
      </c>
    </row>
    <row r="11" spans="1:7" ht="12.95" customHeight="1" x14ac:dyDescent="0.2">
      <c r="A11" s="81" t="s">
        <v>130</v>
      </c>
      <c r="B11" s="81" t="s">
        <v>133</v>
      </c>
      <c r="C11" s="82"/>
      <c r="D11" s="81" t="s">
        <v>134</v>
      </c>
      <c r="E11" s="81" t="s">
        <v>135</v>
      </c>
      <c r="F11" s="82">
        <v>1166</v>
      </c>
      <c r="G11" s="83">
        <v>4</v>
      </c>
    </row>
    <row r="12" spans="1:7" ht="12.95" customHeight="1" x14ac:dyDescent="0.2">
      <c r="A12" s="81" t="s">
        <v>131</v>
      </c>
      <c r="B12" s="81" t="s">
        <v>133</v>
      </c>
      <c r="C12" s="82"/>
      <c r="D12" s="81" t="s">
        <v>134</v>
      </c>
      <c r="E12" s="81" t="s">
        <v>135</v>
      </c>
      <c r="F12" s="82">
        <v>939</v>
      </c>
      <c r="G12" s="83">
        <v>1</v>
      </c>
    </row>
    <row r="13" spans="1:7" ht="12.95" customHeight="1" x14ac:dyDescent="0.2">
      <c r="A13" s="81"/>
      <c r="B13" s="81"/>
      <c r="C13" s="82"/>
      <c r="D13" s="81"/>
      <c r="E13" s="81"/>
      <c r="F13" s="82"/>
      <c r="G13" s="83"/>
    </row>
    <row r="14" spans="1:7" ht="12.95" customHeight="1" x14ac:dyDescent="0.2">
      <c r="A14" s="81" t="s">
        <v>132</v>
      </c>
      <c r="B14" s="81" t="s">
        <v>133</v>
      </c>
      <c r="C14" s="82"/>
      <c r="D14" s="81" t="s">
        <v>134</v>
      </c>
      <c r="E14" s="81" t="s">
        <v>137</v>
      </c>
      <c r="F14" s="82">
        <v>94</v>
      </c>
      <c r="G14" s="83">
        <v>613</v>
      </c>
    </row>
    <row r="15" spans="1:7" ht="12.95" customHeight="1" x14ac:dyDescent="0.2">
      <c r="A15" s="81"/>
      <c r="B15" s="81"/>
      <c r="C15" s="82"/>
      <c r="D15" s="81"/>
      <c r="E15" s="81"/>
      <c r="F15" s="82"/>
      <c r="G15" s="83"/>
    </row>
    <row r="16" spans="1:7" ht="12.95" customHeight="1" x14ac:dyDescent="0.2">
      <c r="A16" s="81"/>
      <c r="B16" s="81"/>
      <c r="C16" s="82"/>
      <c r="D16" s="81"/>
      <c r="E16" s="81"/>
      <c r="F16" s="82"/>
      <c r="G16" s="83"/>
    </row>
    <row r="17" spans="1:7" ht="12.95" customHeight="1" x14ac:dyDescent="0.2">
      <c r="A17" s="81"/>
      <c r="B17" s="81"/>
      <c r="C17" s="82"/>
      <c r="D17" s="81"/>
      <c r="E17" s="81"/>
      <c r="F17" s="82"/>
      <c r="G17" s="83"/>
    </row>
    <row r="18" spans="1:7" x14ac:dyDescent="0.2">
      <c r="A18" s="84"/>
      <c r="B18" s="84"/>
      <c r="C18" s="84"/>
      <c r="D18" s="84"/>
      <c r="E18" s="84"/>
      <c r="F18" s="84"/>
      <c r="G18" s="80"/>
    </row>
    <row r="19" spans="1:7" x14ac:dyDescent="0.2">
      <c r="A19" s="84"/>
      <c r="B19" s="84"/>
      <c r="C19" s="84"/>
      <c r="D19" s="84"/>
      <c r="E19" s="84"/>
      <c r="F19" s="84"/>
      <c r="G19" s="80"/>
    </row>
    <row r="20" spans="1:7" x14ac:dyDescent="0.2">
      <c r="A20" s="84"/>
      <c r="B20" s="84"/>
      <c r="C20" s="84"/>
      <c r="D20" s="84"/>
      <c r="E20" s="84"/>
      <c r="F20" s="84"/>
      <c r="G20" s="80"/>
    </row>
    <row r="21" spans="1:7" x14ac:dyDescent="0.2">
      <c r="A21" s="84"/>
      <c r="B21" s="84"/>
      <c r="C21" s="84"/>
      <c r="D21" s="84"/>
      <c r="E21" s="84"/>
      <c r="F21" s="84"/>
      <c r="G21" s="80"/>
    </row>
    <row r="22" spans="1:7" x14ac:dyDescent="0.2">
      <c r="A22" s="84"/>
      <c r="B22" s="84"/>
      <c r="C22" s="84"/>
      <c r="D22" s="84"/>
      <c r="E22" s="84"/>
      <c r="F22" s="84"/>
      <c r="G22" s="80"/>
    </row>
    <row r="23" spans="1:7" x14ac:dyDescent="0.2">
      <c r="A23" s="84"/>
      <c r="B23" s="84"/>
      <c r="C23" s="84"/>
      <c r="D23" s="84"/>
      <c r="E23" s="84"/>
      <c r="F23" s="84"/>
      <c r="G23" s="80"/>
    </row>
    <row r="24" spans="1:7" x14ac:dyDescent="0.2">
      <c r="A24" s="84"/>
      <c r="B24" s="84"/>
      <c r="C24" s="84"/>
      <c r="D24" s="84"/>
      <c r="E24" s="84"/>
      <c r="F24" s="84"/>
      <c r="G24" s="80"/>
    </row>
    <row r="25" spans="1:7" x14ac:dyDescent="0.2">
      <c r="A25" s="85"/>
      <c r="B25" s="85"/>
      <c r="C25" s="85"/>
      <c r="D25" s="85"/>
      <c r="E25" s="85"/>
      <c r="F25" s="84"/>
      <c r="G25" s="80"/>
    </row>
    <row r="26" spans="1:7" ht="15.75" x14ac:dyDescent="0.2">
      <c r="A26" s="146" t="s">
        <v>30</v>
      </c>
      <c r="B26" s="147"/>
      <c r="C26" s="147"/>
      <c r="D26" s="147"/>
      <c r="E26" s="46"/>
      <c r="F26" s="152">
        <v>171</v>
      </c>
      <c r="G26" s="153"/>
    </row>
    <row r="27" spans="1:7" ht="15.75" x14ac:dyDescent="0.2">
      <c r="A27" s="148" t="s">
        <v>188</v>
      </c>
      <c r="B27" s="149"/>
      <c r="C27" s="149"/>
      <c r="D27" s="149"/>
      <c r="E27" s="47"/>
      <c r="F27" s="150">
        <v>617</v>
      </c>
      <c r="G27" s="151"/>
    </row>
    <row r="28" spans="1:7" ht="15.75" x14ac:dyDescent="0.2">
      <c r="A28" s="137" t="s">
        <v>31</v>
      </c>
      <c r="B28" s="138"/>
      <c r="C28" s="138"/>
      <c r="D28" s="138"/>
      <c r="E28" s="45"/>
      <c r="F28" s="144">
        <v>171</v>
      </c>
      <c r="G28" s="145"/>
    </row>
    <row r="29" spans="1:7" x14ac:dyDescent="0.2">
      <c r="A29" s="139" t="s">
        <v>32</v>
      </c>
      <c r="B29" s="139"/>
      <c r="C29" s="139"/>
      <c r="D29" s="139"/>
      <c r="E29" s="139"/>
      <c r="F29" s="140"/>
      <c r="G29" s="140"/>
    </row>
    <row r="30" spans="1:7" ht="86.45" customHeight="1" x14ac:dyDescent="0.2">
      <c r="A30" s="141" t="s">
        <v>138</v>
      </c>
      <c r="B30" s="142"/>
      <c r="C30" s="142"/>
      <c r="D30" s="142"/>
      <c r="E30" s="142"/>
      <c r="F30" s="142"/>
      <c r="G30" s="143"/>
    </row>
  </sheetData>
  <sheetProtection algorithmName="SHA-512" hashValue="aAucy3R4hDZnZboLzHcIGL/gFcwDiWtV7ziPeb+TZVPBIWFappNiZSAkptLywN9Wlt/wVPucx9suSQDHHZLMrg==" saltValue="Z8n9vkQ3EeWaQT/VX3nFMA==" spinCount="100000" sheet="1" objects="1" scenarios="1"/>
  <mergeCells count="10">
    <mergeCell ref="A1:F1"/>
    <mergeCell ref="A2:G2"/>
    <mergeCell ref="A28:D28"/>
    <mergeCell ref="A29:G29"/>
    <mergeCell ref="A30:G30"/>
    <mergeCell ref="F28:G28"/>
    <mergeCell ref="A26:D26"/>
    <mergeCell ref="A27:D27"/>
    <mergeCell ref="F27:G27"/>
    <mergeCell ref="F26:G26"/>
  </mergeCells>
  <pageMargins left="0.7" right="0.7" top="0.75" bottom="0.75" header="0.3" footer="0.3"/>
  <pageSetup scale="8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0"/>
  <sheetViews>
    <sheetView zoomScaleNormal="100" workbookViewId="0">
      <selection activeCell="B21" sqref="B21"/>
    </sheetView>
  </sheetViews>
  <sheetFormatPr defaultRowHeight="12.75" x14ac:dyDescent="0.2"/>
  <cols>
    <col min="1" max="1" width="41" customWidth="1"/>
    <col min="2" max="2" width="20.83203125" customWidth="1"/>
    <col min="3" max="3" width="18" customWidth="1"/>
  </cols>
  <sheetData>
    <row r="1" spans="1:51" ht="66.599999999999994" customHeight="1" x14ac:dyDescent="0.2">
      <c r="A1" s="156" t="s">
        <v>91</v>
      </c>
      <c r="B1" s="157"/>
      <c r="C1" s="15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</row>
    <row r="2" spans="1:51" ht="15" x14ac:dyDescent="0.2">
      <c r="A2" s="25" t="s">
        <v>88</v>
      </c>
      <c r="B2" s="154" t="s">
        <v>89</v>
      </c>
      <c r="C2" s="155"/>
      <c r="D2" s="22"/>
    </row>
    <row r="3" spans="1:51" ht="15" x14ac:dyDescent="0.2">
      <c r="A3" s="15" t="s">
        <v>52</v>
      </c>
      <c r="B3" s="24" t="s">
        <v>33</v>
      </c>
      <c r="C3" s="24" t="s">
        <v>34</v>
      </c>
      <c r="D3" s="22"/>
    </row>
    <row r="4" spans="1:51" ht="15" x14ac:dyDescent="0.2">
      <c r="A4" s="14" t="s">
        <v>35</v>
      </c>
      <c r="B4" s="86">
        <v>43056</v>
      </c>
      <c r="C4" s="90">
        <f t="shared" ref="C4:C9" si="0">B4/$B$40</f>
        <v>0.31560015155492227</v>
      </c>
      <c r="D4" s="22"/>
    </row>
    <row r="5" spans="1:51" ht="15" x14ac:dyDescent="0.2">
      <c r="A5" s="14" t="s">
        <v>36</v>
      </c>
      <c r="B5" s="86">
        <v>5984.78</v>
      </c>
      <c r="C5" s="90">
        <f t="shared" si="0"/>
        <v>4.3868391746164706E-2</v>
      </c>
      <c r="D5" s="22"/>
    </row>
    <row r="6" spans="1:51" ht="15" x14ac:dyDescent="0.2">
      <c r="A6" s="14" t="s">
        <v>37</v>
      </c>
      <c r="B6" s="86">
        <v>13890.19</v>
      </c>
      <c r="C6" s="90">
        <f t="shared" si="0"/>
        <v>0.1018149867411433</v>
      </c>
      <c r="D6" s="22"/>
    </row>
    <row r="7" spans="1:51" ht="15" x14ac:dyDescent="0.2">
      <c r="A7" s="14" t="s">
        <v>38</v>
      </c>
      <c r="B7" s="86">
        <v>11464.36</v>
      </c>
      <c r="C7" s="90">
        <f t="shared" si="0"/>
        <v>8.4033671346158231E-2</v>
      </c>
      <c r="D7" s="22"/>
    </row>
    <row r="8" spans="1:51" ht="15" x14ac:dyDescent="0.2">
      <c r="A8" s="14" t="s">
        <v>39</v>
      </c>
      <c r="B8" s="86">
        <v>1589.64</v>
      </c>
      <c r="C8" s="90">
        <f t="shared" si="0"/>
        <v>1.1652049073712529E-2</v>
      </c>
      <c r="D8" s="22"/>
    </row>
    <row r="9" spans="1:51" ht="15" x14ac:dyDescent="0.2">
      <c r="A9" s="14" t="s">
        <v>40</v>
      </c>
      <c r="B9" s="86">
        <v>1640.82</v>
      </c>
      <c r="C9" s="90">
        <f t="shared" si="0"/>
        <v>1.2027198083294954E-2</v>
      </c>
      <c r="D9" s="22"/>
    </row>
    <row r="10" spans="1:51" ht="15" x14ac:dyDescent="0.2">
      <c r="A10" s="13" t="s">
        <v>53</v>
      </c>
      <c r="B10" s="17">
        <f>SUM(B4:B9)</f>
        <v>77625.790000000008</v>
      </c>
      <c r="C10" s="91">
        <f>SUM(C4:C9)</f>
        <v>0.56899644854539599</v>
      </c>
      <c r="D10" s="22"/>
    </row>
    <row r="11" spans="1:51" ht="15" x14ac:dyDescent="0.2">
      <c r="A11" s="14" t="s">
        <v>41</v>
      </c>
      <c r="B11" s="86">
        <v>2000</v>
      </c>
      <c r="C11" s="90">
        <f t="shared" ref="C11:C25" si="1">B11/$B$40</f>
        <v>1.4659984743353876E-2</v>
      </c>
      <c r="D11" s="22"/>
    </row>
    <row r="12" spans="1:51" ht="15" x14ac:dyDescent="0.2">
      <c r="A12" s="23" t="s">
        <v>86</v>
      </c>
      <c r="B12" s="87"/>
      <c r="C12" s="90">
        <f t="shared" si="1"/>
        <v>0</v>
      </c>
      <c r="D12" s="22"/>
    </row>
    <row r="13" spans="1:51" ht="15" x14ac:dyDescent="0.2">
      <c r="A13" s="14" t="s">
        <v>42</v>
      </c>
      <c r="B13" s="86"/>
      <c r="C13" s="90">
        <f t="shared" si="1"/>
        <v>0</v>
      </c>
      <c r="D13" s="22"/>
    </row>
    <row r="14" spans="1:51" ht="30" x14ac:dyDescent="0.2">
      <c r="A14" s="93" t="s">
        <v>54</v>
      </c>
      <c r="B14" s="87"/>
      <c r="C14" s="90">
        <f t="shared" si="1"/>
        <v>0</v>
      </c>
      <c r="D14" s="22"/>
    </row>
    <row r="15" spans="1:51" ht="30" x14ac:dyDescent="0.2">
      <c r="A15" s="93" t="s">
        <v>54</v>
      </c>
      <c r="B15" s="87"/>
      <c r="C15" s="90">
        <f t="shared" si="1"/>
        <v>0</v>
      </c>
      <c r="D15" s="22"/>
    </row>
    <row r="16" spans="1:51" ht="30" x14ac:dyDescent="0.2">
      <c r="A16" s="93" t="s">
        <v>54</v>
      </c>
      <c r="B16" s="87"/>
      <c r="C16" s="90">
        <f t="shared" si="1"/>
        <v>0</v>
      </c>
      <c r="D16" s="22"/>
    </row>
    <row r="17" spans="1:4" ht="15" x14ac:dyDescent="0.2">
      <c r="A17" s="23" t="s">
        <v>87</v>
      </c>
      <c r="B17" s="87"/>
      <c r="C17" s="90">
        <f t="shared" si="1"/>
        <v>0</v>
      </c>
      <c r="D17" s="22"/>
    </row>
    <row r="18" spans="1:4" ht="15" x14ac:dyDescent="0.2">
      <c r="A18" s="14" t="s">
        <v>43</v>
      </c>
      <c r="B18" s="87"/>
      <c r="C18" s="90">
        <f t="shared" si="1"/>
        <v>0</v>
      </c>
      <c r="D18" s="22"/>
    </row>
    <row r="19" spans="1:4" ht="15" x14ac:dyDescent="0.2">
      <c r="A19" s="14" t="s">
        <v>55</v>
      </c>
      <c r="B19" s="86"/>
      <c r="C19" s="90">
        <f t="shared" si="1"/>
        <v>0</v>
      </c>
      <c r="D19" s="22"/>
    </row>
    <row r="20" spans="1:4" ht="15" x14ac:dyDescent="0.2">
      <c r="A20" s="14" t="s">
        <v>44</v>
      </c>
      <c r="B20" s="86"/>
      <c r="C20" s="90">
        <f t="shared" si="1"/>
        <v>0</v>
      </c>
      <c r="D20" s="22"/>
    </row>
    <row r="21" spans="1:4" ht="15" x14ac:dyDescent="0.2">
      <c r="A21" s="14" t="s">
        <v>45</v>
      </c>
      <c r="B21" s="86">
        <v>5500</v>
      </c>
      <c r="C21" s="90">
        <f t="shared" si="1"/>
        <v>4.0314958044223158E-2</v>
      </c>
      <c r="D21" s="22"/>
    </row>
    <row r="22" spans="1:4" ht="15" x14ac:dyDescent="0.2">
      <c r="A22" s="14" t="s">
        <v>46</v>
      </c>
      <c r="B22" s="87"/>
      <c r="C22" s="90">
        <f t="shared" si="1"/>
        <v>0</v>
      </c>
      <c r="D22" s="22"/>
    </row>
    <row r="23" spans="1:4" ht="15" x14ac:dyDescent="0.2">
      <c r="A23" s="23" t="s">
        <v>90</v>
      </c>
      <c r="B23" s="86"/>
      <c r="C23" s="90">
        <f t="shared" si="1"/>
        <v>0</v>
      </c>
      <c r="D23" s="22"/>
    </row>
    <row r="24" spans="1:4" ht="30" x14ac:dyDescent="0.2">
      <c r="A24" s="14" t="s">
        <v>57</v>
      </c>
      <c r="B24" s="87">
        <v>18300</v>
      </c>
      <c r="C24" s="90">
        <f t="shared" si="1"/>
        <v>0.13413886040168796</v>
      </c>
      <c r="D24" s="22"/>
    </row>
    <row r="25" spans="1:4" ht="30" x14ac:dyDescent="0.2">
      <c r="A25" s="14" t="s">
        <v>58</v>
      </c>
      <c r="B25" s="87"/>
      <c r="C25" s="90">
        <f t="shared" si="1"/>
        <v>0</v>
      </c>
      <c r="D25" s="22"/>
    </row>
    <row r="26" spans="1:4" ht="15" x14ac:dyDescent="0.2">
      <c r="A26" s="13" t="s">
        <v>47</v>
      </c>
      <c r="B26" s="16"/>
      <c r="C26" s="92"/>
      <c r="D26" s="22"/>
    </row>
    <row r="27" spans="1:4" x14ac:dyDescent="0.2">
      <c r="A27" s="11" t="s">
        <v>61</v>
      </c>
      <c r="B27" s="86"/>
      <c r="C27" s="90">
        <f>B27/$B$40</f>
        <v>0</v>
      </c>
      <c r="D27" s="22"/>
    </row>
    <row r="28" spans="1:4" x14ac:dyDescent="0.2">
      <c r="A28" s="11" t="s">
        <v>62</v>
      </c>
      <c r="B28" s="86">
        <v>11000</v>
      </c>
      <c r="C28" s="90">
        <f t="shared" ref="C28:C39" si="2">B28/$B$40</f>
        <v>8.0629916088446316E-2</v>
      </c>
      <c r="D28" s="22"/>
    </row>
    <row r="29" spans="1:4" x14ac:dyDescent="0.2">
      <c r="A29" s="11" t="s">
        <v>63</v>
      </c>
      <c r="B29" s="86"/>
      <c r="C29" s="90">
        <f t="shared" si="2"/>
        <v>0</v>
      </c>
      <c r="D29" s="22"/>
    </row>
    <row r="30" spans="1:4" x14ac:dyDescent="0.2">
      <c r="A30" s="11" t="s">
        <v>64</v>
      </c>
      <c r="B30" s="103"/>
      <c r="C30" s="90">
        <f t="shared" si="2"/>
        <v>0</v>
      </c>
      <c r="D30" s="22"/>
    </row>
    <row r="31" spans="1:4" x14ac:dyDescent="0.2">
      <c r="A31" s="11" t="s">
        <v>65</v>
      </c>
      <c r="B31" s="103"/>
      <c r="C31" s="90">
        <f t="shared" si="2"/>
        <v>0</v>
      </c>
      <c r="D31" s="22"/>
    </row>
    <row r="32" spans="1:4" x14ac:dyDescent="0.2">
      <c r="A32" s="11" t="s">
        <v>66</v>
      </c>
      <c r="B32" s="103"/>
      <c r="C32" s="90">
        <f t="shared" si="2"/>
        <v>0</v>
      </c>
      <c r="D32" s="22"/>
    </row>
    <row r="33" spans="1:4" x14ac:dyDescent="0.2">
      <c r="A33" s="11" t="s">
        <v>67</v>
      </c>
      <c r="B33" s="103"/>
      <c r="C33" s="90">
        <f t="shared" si="2"/>
        <v>0</v>
      </c>
      <c r="D33" s="22"/>
    </row>
    <row r="34" spans="1:4" x14ac:dyDescent="0.2">
      <c r="A34" s="11" t="s">
        <v>68</v>
      </c>
      <c r="B34" s="103"/>
      <c r="C34" s="90">
        <f t="shared" si="2"/>
        <v>0</v>
      </c>
      <c r="D34" s="22"/>
    </row>
    <row r="35" spans="1:4" x14ac:dyDescent="0.2">
      <c r="A35" s="107" t="s">
        <v>168</v>
      </c>
      <c r="B35" s="104">
        <v>12000</v>
      </c>
      <c r="C35" s="90">
        <f t="shared" si="2"/>
        <v>8.7959908460123262E-2</v>
      </c>
      <c r="D35" s="22"/>
    </row>
    <row r="36" spans="1:4" x14ac:dyDescent="0.2">
      <c r="A36" s="107" t="s">
        <v>169</v>
      </c>
      <c r="B36" s="104">
        <v>10000</v>
      </c>
      <c r="C36" s="90">
        <f t="shared" si="2"/>
        <v>7.3299923716769383E-2</v>
      </c>
      <c r="D36" s="22"/>
    </row>
    <row r="37" spans="1:4" x14ac:dyDescent="0.2">
      <c r="A37" s="84"/>
      <c r="B37" s="104"/>
      <c r="C37" s="90">
        <f t="shared" si="2"/>
        <v>0</v>
      </c>
      <c r="D37" s="22"/>
    </row>
    <row r="38" spans="1:4" x14ac:dyDescent="0.2">
      <c r="A38" s="84"/>
      <c r="B38" s="104"/>
      <c r="C38" s="90">
        <f t="shared" si="2"/>
        <v>0</v>
      </c>
      <c r="D38" s="22"/>
    </row>
    <row r="39" spans="1:4" x14ac:dyDescent="0.2">
      <c r="A39" s="84"/>
      <c r="B39" s="104"/>
      <c r="C39" s="90">
        <f t="shared" si="2"/>
        <v>0</v>
      </c>
      <c r="D39" s="22"/>
    </row>
    <row r="40" spans="1:4" ht="15" x14ac:dyDescent="0.2">
      <c r="A40" s="10" t="s">
        <v>69</v>
      </c>
      <c r="B40" s="88">
        <f>SUM(B11:B39)+B10</f>
        <v>136425.79</v>
      </c>
      <c r="C40" s="89">
        <f>SUM(C10:C39)</f>
        <v>0.99999999999999989</v>
      </c>
      <c r="D40" s="22"/>
    </row>
  </sheetData>
  <sheetProtection algorithmName="SHA-512" hashValue="xCEexE6erMlxcNt0iCbOmT8PVTjkgsQQKeBWRABE4Ub8kfjzK+MTqeEB9dnHmIZY/d9VJfuuJ8EPTTkH5WTNjQ==" saltValue="xiHSlyng8Dd8b56AxkhhUA==" spinCount="100000" sheet="1" objects="1" scenarios="1"/>
  <mergeCells count="2">
    <mergeCell ref="B2:C2"/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"/>
  <sheetViews>
    <sheetView topLeftCell="A22" workbookViewId="0">
      <selection activeCell="D40" sqref="D40"/>
    </sheetView>
  </sheetViews>
  <sheetFormatPr defaultRowHeight="12.75" x14ac:dyDescent="0.2"/>
  <cols>
    <col min="1" max="1" width="40.83203125" bestFit="1" customWidth="1"/>
    <col min="2" max="2" width="17.33203125" customWidth="1"/>
    <col min="3" max="3" width="16.33203125" customWidth="1"/>
    <col min="4" max="4" width="15.6640625" customWidth="1"/>
    <col min="5" max="5" width="16.6640625" customWidth="1"/>
    <col min="6" max="6" width="18.6640625" customWidth="1"/>
  </cols>
  <sheetData>
    <row r="1" spans="1:17" x14ac:dyDescent="0.2">
      <c r="A1" s="158" t="s">
        <v>83</v>
      </c>
      <c r="B1" s="158"/>
      <c r="C1" s="158"/>
      <c r="D1" s="158"/>
      <c r="E1" s="158"/>
    </row>
    <row r="2" spans="1:17" ht="13.5" customHeight="1" x14ac:dyDescent="0.2">
      <c r="A2" s="159" t="s">
        <v>84</v>
      </c>
      <c r="B2" s="159"/>
      <c r="C2" s="159"/>
      <c r="D2" s="159"/>
      <c r="E2" s="159"/>
      <c r="F2" s="20"/>
      <c r="G2" s="20"/>
      <c r="H2" s="20"/>
      <c r="I2" s="20"/>
    </row>
    <row r="3" spans="1:17" ht="17.100000000000001" customHeight="1" x14ac:dyDescent="0.35">
      <c r="A3" s="157" t="s">
        <v>85</v>
      </c>
      <c r="B3" s="157"/>
      <c r="C3" s="157"/>
      <c r="D3" s="157"/>
      <c r="E3" s="157"/>
      <c r="F3" s="19"/>
      <c r="G3" s="5"/>
      <c r="H3" s="5"/>
      <c r="I3" s="5"/>
      <c r="N3" s="21"/>
      <c r="O3" s="21"/>
      <c r="P3" s="21"/>
      <c r="Q3" s="21"/>
    </row>
    <row r="4" spans="1:17" ht="30.6" customHeight="1" x14ac:dyDescent="0.2">
      <c r="A4" s="15" t="s">
        <v>48</v>
      </c>
      <c r="B4" s="164" t="s">
        <v>49</v>
      </c>
      <c r="C4" s="165"/>
      <c r="D4" s="160" t="s">
        <v>50</v>
      </c>
      <c r="E4" s="161"/>
      <c r="F4" s="22"/>
      <c r="J4" s="21"/>
      <c r="K4" s="21"/>
      <c r="L4" s="21"/>
      <c r="M4" s="21"/>
    </row>
    <row r="5" spans="1:17" ht="33.75" customHeight="1" x14ac:dyDescent="0.2">
      <c r="A5" s="15" t="s">
        <v>51</v>
      </c>
      <c r="B5" s="166" t="s">
        <v>99</v>
      </c>
      <c r="C5" s="167"/>
      <c r="D5" s="162" t="s">
        <v>100</v>
      </c>
      <c r="E5" s="163"/>
      <c r="F5" s="22"/>
      <c r="J5" s="21"/>
      <c r="K5" s="21"/>
      <c r="L5" s="21"/>
      <c r="M5" s="21"/>
    </row>
    <row r="6" spans="1:17" ht="14.45" customHeight="1" x14ac:dyDescent="0.2">
      <c r="A6" s="15" t="s">
        <v>52</v>
      </c>
      <c r="B6" s="52" t="s">
        <v>33</v>
      </c>
      <c r="C6" s="53" t="s">
        <v>34</v>
      </c>
      <c r="D6" s="52" t="s">
        <v>33</v>
      </c>
      <c r="E6" s="54" t="s">
        <v>34</v>
      </c>
      <c r="F6" s="22"/>
      <c r="M6" s="21"/>
      <c r="N6" s="21"/>
      <c r="O6" s="21"/>
      <c r="P6" s="21"/>
    </row>
    <row r="7" spans="1:17" ht="14.45" customHeight="1" x14ac:dyDescent="0.2">
      <c r="A7" s="14" t="s">
        <v>35</v>
      </c>
      <c r="B7" s="86">
        <v>1041319</v>
      </c>
      <c r="C7" s="90">
        <f t="shared" ref="C7:C12" si="0">B7/$B$45</f>
        <v>0.56803617549701879</v>
      </c>
      <c r="D7" s="86">
        <v>656075</v>
      </c>
      <c r="E7" s="90">
        <f t="shared" ref="E7:E12" si="1">D7/$D$45</f>
        <v>0.37797218426375667</v>
      </c>
      <c r="F7" s="22"/>
      <c r="M7" s="21"/>
      <c r="N7" s="21"/>
      <c r="O7" s="21"/>
      <c r="P7" s="21"/>
    </row>
    <row r="8" spans="1:17" ht="14.45" customHeight="1" x14ac:dyDescent="0.2">
      <c r="A8" s="14" t="s">
        <v>36</v>
      </c>
      <c r="B8" s="86">
        <f>B7*10.65%</f>
        <v>110900.47349999999</v>
      </c>
      <c r="C8" s="90">
        <f t="shared" si="0"/>
        <v>6.0495852690432506E-2</v>
      </c>
      <c r="D8" s="86">
        <f>D7*10.65%</f>
        <v>69871.987500000003</v>
      </c>
      <c r="E8" s="90">
        <f t="shared" si="1"/>
        <v>4.0254037624090085E-2</v>
      </c>
      <c r="F8" s="22"/>
      <c r="M8" s="21"/>
      <c r="N8" s="21"/>
      <c r="O8" s="21"/>
      <c r="P8" s="21"/>
    </row>
    <row r="9" spans="1:17" ht="14.45" customHeight="1" x14ac:dyDescent="0.2">
      <c r="A9" s="14" t="s">
        <v>37</v>
      </c>
      <c r="B9" s="86">
        <f>(B7*3%)+(15000*23)</f>
        <v>376239.57</v>
      </c>
      <c r="C9" s="90">
        <f t="shared" si="0"/>
        <v>0.20523747901790221</v>
      </c>
      <c r="D9" s="86">
        <f>D7*3%+60000</f>
        <v>79682.25</v>
      </c>
      <c r="E9" s="90">
        <f t="shared" si="1"/>
        <v>4.5905840154785237E-2</v>
      </c>
      <c r="F9" s="22"/>
      <c r="M9" s="21"/>
      <c r="N9" s="21"/>
      <c r="O9" s="21"/>
      <c r="P9" s="21"/>
    </row>
    <row r="10" spans="1:17" ht="14.45" customHeight="1" x14ac:dyDescent="0.2">
      <c r="A10" s="14" t="s">
        <v>38</v>
      </c>
      <c r="B10" s="86">
        <v>228537</v>
      </c>
      <c r="C10" s="90">
        <f t="shared" si="0"/>
        <v>0.12466620069312305</v>
      </c>
      <c r="D10" s="86">
        <v>228537</v>
      </c>
      <c r="E10" s="90">
        <f t="shared" si="1"/>
        <v>0.13166273532002615</v>
      </c>
      <c r="F10" s="22"/>
      <c r="M10" s="21"/>
      <c r="N10" s="21"/>
      <c r="O10" s="21"/>
      <c r="P10" s="21"/>
    </row>
    <row r="11" spans="1:17" ht="14.45" customHeight="1" x14ac:dyDescent="0.2">
      <c r="A11" s="14" t="s">
        <v>39</v>
      </c>
      <c r="B11" s="86">
        <f>B10*10.65%</f>
        <v>24339.190500000001</v>
      </c>
      <c r="C11" s="90">
        <f t="shared" si="0"/>
        <v>1.3276950373817605E-2</v>
      </c>
      <c r="D11" s="86">
        <f>D10*10.65%</f>
        <v>24339.190500000001</v>
      </c>
      <c r="E11" s="90">
        <f t="shared" si="1"/>
        <v>1.4022081311582784E-2</v>
      </c>
      <c r="F11" s="22"/>
      <c r="M11" s="21"/>
      <c r="N11" s="21"/>
      <c r="O11" s="21"/>
      <c r="P11" s="21"/>
    </row>
    <row r="12" spans="1:17" ht="14.45" customHeight="1" x14ac:dyDescent="0.2">
      <c r="A12" s="14" t="s">
        <v>40</v>
      </c>
      <c r="B12" s="86">
        <f>(B10*3%)+(15000*3)</f>
        <v>51856.11</v>
      </c>
      <c r="C12" s="90">
        <f t="shared" si="0"/>
        <v>2.8287341727705646E-2</v>
      </c>
      <c r="D12" s="86">
        <f>D10*3%+45000</f>
        <v>51856.11</v>
      </c>
      <c r="E12" s="90">
        <f t="shared" si="1"/>
        <v>2.9874888029755187E-2</v>
      </c>
      <c r="F12" s="22"/>
      <c r="M12" s="21"/>
      <c r="N12" s="21"/>
      <c r="O12" s="21"/>
      <c r="P12" s="21"/>
    </row>
    <row r="13" spans="1:17" ht="14.45" customHeight="1" x14ac:dyDescent="0.2">
      <c r="A13" s="13" t="s">
        <v>53</v>
      </c>
      <c r="B13" s="95">
        <f>SUM(B7:B12)</f>
        <v>1833191.3440000003</v>
      </c>
      <c r="C13" s="91">
        <f>SUM(C7:C12)</f>
        <v>0.99999999999999989</v>
      </c>
      <c r="D13" s="95">
        <f>SUM(D7:D12)</f>
        <v>1110361.5380000002</v>
      </c>
      <c r="E13" s="94">
        <f>SUM(E7:E12)</f>
        <v>0.63969176670399608</v>
      </c>
      <c r="F13" s="22"/>
      <c r="M13" s="21"/>
      <c r="N13" s="21"/>
      <c r="O13" s="21"/>
      <c r="P13" s="21"/>
    </row>
    <row r="14" spans="1:17" ht="14.45" customHeight="1" x14ac:dyDescent="0.2">
      <c r="A14" s="14" t="s">
        <v>41</v>
      </c>
      <c r="B14" s="86"/>
      <c r="C14" s="90">
        <f>B14/$B$45</f>
        <v>0</v>
      </c>
      <c r="D14" s="86">
        <v>42161.95</v>
      </c>
      <c r="E14" s="90">
        <f>D14/$D$45</f>
        <v>2.428997345474114E-2</v>
      </c>
      <c r="F14" s="22"/>
      <c r="M14" s="21"/>
      <c r="N14" s="21"/>
      <c r="O14" s="21"/>
      <c r="P14" s="21"/>
    </row>
    <row r="15" spans="1:17" ht="14.45" customHeight="1" x14ac:dyDescent="0.2">
      <c r="A15" s="23" t="s">
        <v>86</v>
      </c>
      <c r="B15" s="86">
        <v>0</v>
      </c>
      <c r="C15" s="90">
        <f>B15/$B$45</f>
        <v>0</v>
      </c>
      <c r="D15" s="87">
        <v>26679.26</v>
      </c>
      <c r="E15" s="90">
        <f>D15/$D$45</f>
        <v>1.5370221661762256E-2</v>
      </c>
      <c r="F15" s="22"/>
      <c r="M15" s="21"/>
      <c r="N15" s="21"/>
      <c r="O15" s="21"/>
      <c r="P15" s="21"/>
    </row>
    <row r="16" spans="1:17" ht="14.45" customHeight="1" x14ac:dyDescent="0.2">
      <c r="A16" s="14" t="s">
        <v>42</v>
      </c>
      <c r="B16" s="86"/>
      <c r="C16" s="90">
        <f>B16/$B$45</f>
        <v>0</v>
      </c>
      <c r="D16" s="86">
        <v>88570.29</v>
      </c>
      <c r="E16" s="90">
        <f>D16/$D$45</f>
        <v>5.102633993396237E-2</v>
      </c>
      <c r="F16" s="22"/>
      <c r="M16" s="21"/>
      <c r="N16" s="21"/>
      <c r="O16" s="21"/>
      <c r="P16" s="21"/>
    </row>
    <row r="17" spans="1:16" ht="37.5" customHeight="1" x14ac:dyDescent="0.2">
      <c r="A17" s="93" t="s">
        <v>54</v>
      </c>
      <c r="B17" s="87"/>
      <c r="C17" s="90">
        <f>B17/$B$45</f>
        <v>0</v>
      </c>
      <c r="D17" s="87"/>
      <c r="E17" s="90">
        <f>D17/$D$45</f>
        <v>0</v>
      </c>
      <c r="F17" s="22"/>
      <c r="M17" s="21"/>
      <c r="N17" s="21"/>
      <c r="O17" s="21"/>
      <c r="P17" s="21"/>
    </row>
    <row r="18" spans="1:16" ht="31.5" customHeight="1" x14ac:dyDescent="0.2">
      <c r="A18" s="93" t="s">
        <v>54</v>
      </c>
      <c r="B18" s="87"/>
      <c r="C18" s="90">
        <f>B18/$B$45</f>
        <v>0</v>
      </c>
      <c r="D18" s="87"/>
      <c r="E18" s="90">
        <f>D18/$D$45</f>
        <v>0</v>
      </c>
      <c r="F18" s="22"/>
      <c r="M18" s="21"/>
      <c r="N18" s="21"/>
      <c r="O18" s="21"/>
      <c r="P18" s="21"/>
    </row>
    <row r="19" spans="1:16" ht="33.75" customHeight="1" x14ac:dyDescent="0.2">
      <c r="A19" s="93" t="s">
        <v>54</v>
      </c>
      <c r="B19" s="87"/>
      <c r="C19" s="90">
        <f t="shared" ref="C19:C20" si="2">B19/$B$45</f>
        <v>0</v>
      </c>
      <c r="D19" s="87"/>
      <c r="E19" s="90">
        <f t="shared" ref="E19:E20" si="3">D19/$D$45</f>
        <v>0</v>
      </c>
      <c r="F19" s="22"/>
      <c r="M19" s="21"/>
      <c r="N19" s="21"/>
      <c r="O19" s="21"/>
      <c r="P19" s="21"/>
    </row>
    <row r="20" spans="1:16" ht="14.45" customHeight="1" x14ac:dyDescent="0.2">
      <c r="A20" s="23" t="s">
        <v>87</v>
      </c>
      <c r="B20" s="87"/>
      <c r="C20" s="90">
        <f t="shared" si="2"/>
        <v>0</v>
      </c>
      <c r="D20" s="87"/>
      <c r="E20" s="90">
        <f t="shared" si="3"/>
        <v>0</v>
      </c>
      <c r="F20" s="22"/>
      <c r="M20" s="21"/>
      <c r="N20" s="21"/>
      <c r="O20" s="21"/>
      <c r="P20" s="21"/>
    </row>
    <row r="21" spans="1:16" ht="14.45" customHeight="1" x14ac:dyDescent="0.2">
      <c r="A21" s="14" t="s">
        <v>43</v>
      </c>
      <c r="B21" s="87"/>
      <c r="C21" s="90">
        <f t="shared" ref="C21:C30" si="4">B21/$B$45</f>
        <v>0</v>
      </c>
      <c r="D21" s="87"/>
      <c r="E21" s="90">
        <f t="shared" ref="E21:E30" si="5">D21/$D$45</f>
        <v>0</v>
      </c>
      <c r="F21" s="22"/>
      <c r="M21" s="21"/>
      <c r="N21" s="21"/>
      <c r="O21" s="21"/>
      <c r="P21" s="21"/>
    </row>
    <row r="22" spans="1:16" ht="14.45" customHeight="1" x14ac:dyDescent="0.2">
      <c r="A22" s="14" t="s">
        <v>55</v>
      </c>
      <c r="B22" s="86"/>
      <c r="C22" s="90">
        <f t="shared" si="4"/>
        <v>0</v>
      </c>
      <c r="D22" s="86">
        <v>9256.17</v>
      </c>
      <c r="E22" s="90">
        <f t="shared" si="5"/>
        <v>5.3325836113503125E-3</v>
      </c>
      <c r="F22" s="22"/>
      <c r="M22" s="21"/>
      <c r="N22" s="21"/>
      <c r="O22" s="21"/>
      <c r="P22" s="21"/>
    </row>
    <row r="23" spans="1:16" ht="14.45" customHeight="1" x14ac:dyDescent="0.2">
      <c r="A23" s="14" t="s">
        <v>44</v>
      </c>
      <c r="B23" s="86"/>
      <c r="C23" s="90">
        <f t="shared" si="4"/>
        <v>0</v>
      </c>
      <c r="D23" s="86">
        <v>1133.25</v>
      </c>
      <c r="E23" s="90">
        <f t="shared" si="5"/>
        <v>6.5287806701505504E-4</v>
      </c>
      <c r="F23" s="22"/>
      <c r="M23" s="21"/>
      <c r="N23" s="21"/>
      <c r="O23" s="21"/>
      <c r="P23" s="21"/>
    </row>
    <row r="24" spans="1:16" ht="14.45" customHeight="1" x14ac:dyDescent="0.2">
      <c r="A24" s="14" t="s">
        <v>45</v>
      </c>
      <c r="B24" s="86"/>
      <c r="C24" s="90">
        <f t="shared" si="4"/>
        <v>0</v>
      </c>
      <c r="D24" s="86">
        <v>31843</v>
      </c>
      <c r="E24" s="90">
        <f t="shared" si="5"/>
        <v>1.8345110335725036E-2</v>
      </c>
      <c r="F24" s="22"/>
      <c r="M24" s="21"/>
      <c r="N24" s="21"/>
      <c r="O24" s="21"/>
      <c r="P24" s="21"/>
    </row>
    <row r="25" spans="1:16" ht="14.45" customHeight="1" x14ac:dyDescent="0.2">
      <c r="A25" s="14" t="s">
        <v>46</v>
      </c>
      <c r="B25" s="87"/>
      <c r="C25" s="90">
        <f t="shared" si="4"/>
        <v>0</v>
      </c>
      <c r="D25" s="87">
        <v>0</v>
      </c>
      <c r="E25" s="90">
        <f t="shared" si="5"/>
        <v>0</v>
      </c>
      <c r="F25" s="22"/>
      <c r="M25" s="21"/>
      <c r="N25" s="21"/>
      <c r="O25" s="21"/>
      <c r="P25" s="21"/>
    </row>
    <row r="26" spans="1:16" ht="14.45" customHeight="1" x14ac:dyDescent="0.2">
      <c r="A26" s="14" t="s">
        <v>56</v>
      </c>
      <c r="B26" s="86"/>
      <c r="C26" s="90">
        <f t="shared" si="4"/>
        <v>0</v>
      </c>
      <c r="D26" s="86">
        <v>1093</v>
      </c>
      <c r="E26" s="90">
        <f t="shared" si="5"/>
        <v>6.2968958945286142E-4</v>
      </c>
      <c r="F26" s="22"/>
      <c r="M26" s="21"/>
      <c r="N26" s="21"/>
      <c r="O26" s="21"/>
      <c r="P26" s="21"/>
    </row>
    <row r="27" spans="1:16" ht="14.45" customHeight="1" x14ac:dyDescent="0.2">
      <c r="A27" s="14" t="s">
        <v>57</v>
      </c>
      <c r="B27" s="87"/>
      <c r="C27" s="90">
        <f t="shared" si="4"/>
        <v>0</v>
      </c>
      <c r="D27" s="87">
        <v>77424.75</v>
      </c>
      <c r="E27" s="90">
        <f t="shared" si="5"/>
        <v>4.4605269021949154E-2</v>
      </c>
      <c r="F27" s="22"/>
      <c r="M27" s="21"/>
      <c r="N27" s="21"/>
      <c r="O27" s="21"/>
      <c r="P27" s="21"/>
    </row>
    <row r="28" spans="1:16" ht="14.45" customHeight="1" x14ac:dyDescent="0.2">
      <c r="A28" s="14" t="s">
        <v>58</v>
      </c>
      <c r="B28" s="87"/>
      <c r="C28" s="90">
        <f t="shared" si="4"/>
        <v>0</v>
      </c>
      <c r="D28" s="87"/>
      <c r="E28" s="90">
        <f t="shared" si="5"/>
        <v>0</v>
      </c>
      <c r="F28" s="22"/>
      <c r="M28" s="21"/>
      <c r="N28" s="21"/>
      <c r="O28" s="21"/>
      <c r="P28" s="21"/>
    </row>
    <row r="29" spans="1:16" ht="14.45" customHeight="1" x14ac:dyDescent="0.2">
      <c r="A29" s="14" t="s">
        <v>59</v>
      </c>
      <c r="B29" s="86"/>
      <c r="C29" s="90">
        <f t="shared" si="4"/>
        <v>0</v>
      </c>
      <c r="D29" s="86"/>
      <c r="E29" s="90">
        <f t="shared" si="5"/>
        <v>0</v>
      </c>
      <c r="F29" s="22"/>
      <c r="M29" s="21"/>
      <c r="N29" s="21"/>
      <c r="O29" s="21"/>
      <c r="P29" s="21"/>
    </row>
    <row r="30" spans="1:16" ht="12.95" customHeight="1" x14ac:dyDescent="0.2">
      <c r="A30" s="12" t="s">
        <v>60</v>
      </c>
      <c r="B30" s="87"/>
      <c r="C30" s="90">
        <f t="shared" si="4"/>
        <v>0</v>
      </c>
      <c r="D30" s="87"/>
      <c r="E30" s="90">
        <f t="shared" si="5"/>
        <v>0</v>
      </c>
      <c r="F30" s="22"/>
      <c r="M30" s="21"/>
      <c r="N30" s="21"/>
      <c r="O30" s="21"/>
      <c r="P30" s="21"/>
    </row>
    <row r="31" spans="1:16" ht="14.45" customHeight="1" x14ac:dyDescent="0.2">
      <c r="A31" s="13" t="s">
        <v>47</v>
      </c>
      <c r="B31" s="16"/>
      <c r="C31" s="92"/>
      <c r="D31" s="16"/>
      <c r="E31" s="94"/>
      <c r="F31" s="22"/>
      <c r="M31" s="21"/>
      <c r="N31" s="21"/>
      <c r="O31" s="21"/>
      <c r="P31" s="21"/>
    </row>
    <row r="32" spans="1:16" ht="12.95" customHeight="1" x14ac:dyDescent="0.2">
      <c r="A32" s="11" t="s">
        <v>61</v>
      </c>
      <c r="B32" s="103"/>
      <c r="C32" s="90">
        <f>B32/$B$45</f>
        <v>0</v>
      </c>
      <c r="D32" s="103"/>
      <c r="E32" s="90">
        <f t="shared" ref="E32:E44" si="6">D32/$D$45</f>
        <v>0</v>
      </c>
      <c r="F32" s="22"/>
      <c r="M32" s="21"/>
      <c r="N32" s="21"/>
      <c r="O32" s="21"/>
      <c r="P32" s="21"/>
    </row>
    <row r="33" spans="1:17" ht="12.95" customHeight="1" x14ac:dyDescent="0.2">
      <c r="A33" s="11" t="s">
        <v>62</v>
      </c>
      <c r="B33" s="103"/>
      <c r="C33" s="90">
        <f t="shared" ref="C33:C44" si="7">B33/$B$45</f>
        <v>0</v>
      </c>
      <c r="D33" s="103">
        <v>60554</v>
      </c>
      <c r="E33" s="90">
        <f t="shared" si="6"/>
        <v>3.4885840255927329E-2</v>
      </c>
      <c r="F33" s="22"/>
      <c r="M33" s="21"/>
      <c r="N33" s="21"/>
      <c r="O33" s="21"/>
      <c r="P33" s="21"/>
    </row>
    <row r="34" spans="1:17" ht="12.95" customHeight="1" x14ac:dyDescent="0.2">
      <c r="A34" s="11" t="s">
        <v>63</v>
      </c>
      <c r="B34" s="103"/>
      <c r="C34" s="90">
        <f t="shared" si="7"/>
        <v>0</v>
      </c>
      <c r="D34" s="103"/>
      <c r="E34" s="90">
        <f t="shared" si="6"/>
        <v>0</v>
      </c>
      <c r="F34" s="22"/>
      <c r="M34" s="21"/>
      <c r="N34" s="21"/>
      <c r="O34" s="21"/>
      <c r="P34" s="21"/>
    </row>
    <row r="35" spans="1:17" ht="12.95" customHeight="1" x14ac:dyDescent="0.2">
      <c r="A35" s="11" t="s">
        <v>64</v>
      </c>
      <c r="B35" s="103"/>
      <c r="C35" s="90">
        <f t="shared" si="7"/>
        <v>0</v>
      </c>
      <c r="D35" s="103">
        <v>53500</v>
      </c>
      <c r="E35" s="90">
        <f t="shared" si="6"/>
        <v>3.0821951542294678E-2</v>
      </c>
      <c r="F35" s="22"/>
      <c r="M35" s="21"/>
      <c r="N35" s="21"/>
      <c r="O35" s="21"/>
      <c r="P35" s="21"/>
    </row>
    <row r="36" spans="1:17" ht="12.95" customHeight="1" x14ac:dyDescent="0.2">
      <c r="A36" s="11" t="s">
        <v>65</v>
      </c>
      <c r="B36" s="103"/>
      <c r="C36" s="90">
        <f t="shared" si="7"/>
        <v>0</v>
      </c>
      <c r="D36" s="103"/>
      <c r="E36" s="90">
        <f t="shared" si="6"/>
        <v>0</v>
      </c>
      <c r="F36" s="22"/>
      <c r="M36" s="21"/>
      <c r="N36" s="21"/>
      <c r="O36" s="21"/>
      <c r="P36" s="21"/>
    </row>
    <row r="37" spans="1:17" ht="12.95" customHeight="1" x14ac:dyDescent="0.2">
      <c r="A37" s="11" t="s">
        <v>66</v>
      </c>
      <c r="B37" s="103"/>
      <c r="C37" s="90">
        <f t="shared" si="7"/>
        <v>0</v>
      </c>
      <c r="D37" s="103">
        <v>5672</v>
      </c>
      <c r="E37" s="90">
        <f t="shared" si="6"/>
        <v>3.2677029747270169E-3</v>
      </c>
      <c r="F37" s="22"/>
      <c r="M37" s="21"/>
      <c r="N37" s="21"/>
      <c r="O37" s="21"/>
      <c r="P37" s="21"/>
    </row>
    <row r="38" spans="1:17" ht="12.95" customHeight="1" x14ac:dyDescent="0.2">
      <c r="A38" s="11" t="s">
        <v>67</v>
      </c>
      <c r="B38" s="103"/>
      <c r="C38" s="90">
        <f t="shared" si="7"/>
        <v>0</v>
      </c>
      <c r="D38" s="103"/>
      <c r="E38" s="90">
        <f t="shared" si="6"/>
        <v>0</v>
      </c>
      <c r="F38" s="22"/>
      <c r="M38" s="21"/>
      <c r="N38" s="21"/>
      <c r="O38" s="21"/>
      <c r="P38" s="21"/>
    </row>
    <row r="39" spans="1:17" ht="12.95" customHeight="1" x14ac:dyDescent="0.2">
      <c r="A39" s="11" t="s">
        <v>68</v>
      </c>
      <c r="B39" s="103"/>
      <c r="C39" s="90">
        <f t="shared" si="7"/>
        <v>0</v>
      </c>
      <c r="D39" s="103">
        <v>8667.48</v>
      </c>
      <c r="E39" s="90">
        <f t="shared" si="6"/>
        <v>4.9934326832487526E-3</v>
      </c>
      <c r="F39" s="22"/>
      <c r="M39" s="21"/>
      <c r="N39" s="21"/>
      <c r="O39" s="21"/>
      <c r="P39" s="21"/>
    </row>
    <row r="40" spans="1:17" ht="12.95" customHeight="1" x14ac:dyDescent="0.2">
      <c r="A40" s="84" t="s">
        <v>170</v>
      </c>
      <c r="B40" s="104"/>
      <c r="C40" s="90">
        <f t="shared" si="7"/>
        <v>0</v>
      </c>
      <c r="D40" s="105">
        <v>143625.5</v>
      </c>
      <c r="E40" s="90">
        <f t="shared" si="6"/>
        <v>8.274426544369802E-2</v>
      </c>
      <c r="F40" s="22"/>
      <c r="M40" s="21"/>
      <c r="N40" s="21"/>
      <c r="O40" s="21"/>
      <c r="P40" s="21"/>
    </row>
    <row r="41" spans="1:17" ht="12.95" customHeight="1" x14ac:dyDescent="0.2">
      <c r="A41" s="84" t="s">
        <v>171</v>
      </c>
      <c r="B41" s="104"/>
      <c r="C41" s="90">
        <f t="shared" si="7"/>
        <v>0</v>
      </c>
      <c r="D41" s="105">
        <v>75233.69</v>
      </c>
      <c r="E41" s="90">
        <f t="shared" si="6"/>
        <v>4.3342974720149904E-2</v>
      </c>
      <c r="F41" s="22"/>
      <c r="M41" s="21"/>
      <c r="N41" s="21"/>
      <c r="O41" s="21"/>
      <c r="P41" s="21"/>
    </row>
    <row r="42" spans="1:17" ht="12.95" customHeight="1" x14ac:dyDescent="0.2">
      <c r="A42" s="84"/>
      <c r="B42" s="104"/>
      <c r="C42" s="90">
        <f t="shared" si="7"/>
        <v>0</v>
      </c>
      <c r="D42" s="105">
        <v>0</v>
      </c>
      <c r="E42" s="90">
        <f t="shared" si="6"/>
        <v>0</v>
      </c>
      <c r="F42" s="22"/>
      <c r="M42" s="21"/>
      <c r="N42" s="21"/>
      <c r="O42" s="21"/>
      <c r="P42" s="21"/>
    </row>
    <row r="43" spans="1:17" ht="12.95" customHeight="1" x14ac:dyDescent="0.2">
      <c r="A43" s="84"/>
      <c r="B43" s="104"/>
      <c r="C43" s="90">
        <f t="shared" si="7"/>
        <v>0</v>
      </c>
      <c r="D43" s="105"/>
      <c r="E43" s="90">
        <f t="shared" si="6"/>
        <v>0</v>
      </c>
      <c r="F43" s="22"/>
      <c r="M43" s="21"/>
      <c r="N43" s="21"/>
      <c r="O43" s="21"/>
      <c r="P43" s="21"/>
    </row>
    <row r="44" spans="1:17" ht="12.95" customHeight="1" x14ac:dyDescent="0.2">
      <c r="A44" s="84"/>
      <c r="B44" s="104"/>
      <c r="C44" s="90">
        <f t="shared" si="7"/>
        <v>0</v>
      </c>
      <c r="D44" s="105"/>
      <c r="E44" s="90">
        <f t="shared" si="6"/>
        <v>0</v>
      </c>
      <c r="F44" s="22"/>
      <c r="M44" s="21"/>
      <c r="N44" s="21"/>
      <c r="O44" s="21"/>
      <c r="P44" s="21"/>
    </row>
    <row r="45" spans="1:17" ht="14.45" customHeight="1" x14ac:dyDescent="0.2">
      <c r="A45" s="10" t="s">
        <v>69</v>
      </c>
      <c r="B45" s="88">
        <f>SUM(B14:B44)+B13</f>
        <v>1833191.3440000003</v>
      </c>
      <c r="C45" s="89">
        <f>SUM(C13:C44)</f>
        <v>0.99999999999999989</v>
      </c>
      <c r="D45" s="88">
        <f>SUM(D13:D44)</f>
        <v>1735775.878</v>
      </c>
      <c r="E45" s="89">
        <f>SUM(E13:E44)</f>
        <v>1</v>
      </c>
      <c r="F45" s="22"/>
      <c r="M45" s="21"/>
      <c r="N45" s="21"/>
      <c r="O45" s="21"/>
      <c r="P45" s="21"/>
    </row>
    <row r="46" spans="1:17" ht="14.45" customHeight="1" x14ac:dyDescent="0.2">
      <c r="A46" s="10" t="s">
        <v>70</v>
      </c>
      <c r="B46" s="88">
        <f>'Agency Revenue'!B36-'Agency Expenses'!B45</f>
        <v>-4.0000001899898052E-3</v>
      </c>
      <c r="C46" s="92"/>
      <c r="D46" s="88">
        <f>'Agency Revenue'!E36-'Agency Expenses'!D45</f>
        <v>1.999999862164259E-3</v>
      </c>
      <c r="E46" s="92"/>
      <c r="F46" s="22"/>
      <c r="M46" s="21"/>
      <c r="N46" s="21"/>
      <c r="O46" s="21"/>
      <c r="P46" s="21"/>
    </row>
    <row r="47" spans="1:17" ht="12.95" customHeight="1" x14ac:dyDescent="0.35">
      <c r="A47" s="1"/>
      <c r="B47" s="19"/>
      <c r="C47" s="19"/>
      <c r="D47" s="19"/>
      <c r="E47" s="19"/>
      <c r="F47" s="19"/>
      <c r="G47" s="5"/>
      <c r="H47" s="5"/>
      <c r="I47" s="5"/>
      <c r="N47" s="21"/>
      <c r="O47" s="21"/>
      <c r="P47" s="21"/>
      <c r="Q47" s="21"/>
    </row>
    <row r="48" spans="1:17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</row>
  </sheetData>
  <sheetProtection algorithmName="SHA-512" hashValue="OvNeb8SxrXuSdnVqKDBmlEbjgUyAGTBzgwWMKek6eYMV3nCZgNbYSREcGYYaXDTcKk1AOBk7BHWe27IRl/Kc/g==" saltValue="JbDW7vhLKPxPBVnlOcmICg==" spinCount="100000" sheet="1" objects="1" scenarios="1"/>
  <mergeCells count="7">
    <mergeCell ref="A1:E1"/>
    <mergeCell ref="A2:E2"/>
    <mergeCell ref="A3:E3"/>
    <mergeCell ref="D4:E4"/>
    <mergeCell ref="D5:E5"/>
    <mergeCell ref="B4:C4"/>
    <mergeCell ref="B5:C5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A16" workbookViewId="0">
      <selection activeCell="B32" sqref="B32"/>
    </sheetView>
  </sheetViews>
  <sheetFormatPr defaultRowHeight="12.75" x14ac:dyDescent="0.2"/>
  <cols>
    <col min="1" max="1" width="33.6640625" customWidth="1"/>
    <col min="2" max="2" width="11.6640625" customWidth="1"/>
    <col min="3" max="3" width="10.83203125" customWidth="1"/>
    <col min="4" max="4" width="11.1640625" customWidth="1"/>
    <col min="5" max="5" width="9.6640625" customWidth="1"/>
    <col min="6" max="6" width="10.1640625" customWidth="1"/>
    <col min="7" max="7" width="9.6640625" customWidth="1"/>
  </cols>
  <sheetData>
    <row r="1" spans="1:13" ht="70.5" customHeight="1" x14ac:dyDescent="0.2">
      <c r="A1" s="177" t="s">
        <v>98</v>
      </c>
      <c r="B1" s="120"/>
      <c r="C1" s="120"/>
      <c r="D1" s="120"/>
      <c r="E1" s="120"/>
      <c r="F1" s="120"/>
      <c r="G1" s="120"/>
      <c r="H1" s="178"/>
      <c r="I1" s="178"/>
      <c r="J1" s="178"/>
      <c r="K1" s="178"/>
      <c r="L1" s="178"/>
      <c r="M1" s="178"/>
    </row>
    <row r="2" spans="1:13" ht="34.5" customHeight="1" x14ac:dyDescent="0.2">
      <c r="A2" s="50"/>
      <c r="B2" s="124" t="s">
        <v>71</v>
      </c>
      <c r="C2" s="170"/>
      <c r="D2" s="125"/>
      <c r="E2" s="174" t="s">
        <v>97</v>
      </c>
      <c r="F2" s="170"/>
      <c r="G2" s="125"/>
      <c r="H2" s="168"/>
      <c r="I2" s="111"/>
      <c r="J2" s="111"/>
      <c r="K2" s="111"/>
      <c r="L2" s="111"/>
      <c r="M2" s="111"/>
    </row>
    <row r="3" spans="1:13" ht="12.95" customHeight="1" x14ac:dyDescent="0.2">
      <c r="A3" s="29"/>
      <c r="B3" s="171">
        <v>46295</v>
      </c>
      <c r="C3" s="172"/>
      <c r="D3" s="173"/>
      <c r="E3" s="171">
        <v>45930</v>
      </c>
      <c r="F3" s="175"/>
      <c r="G3" s="176"/>
      <c r="H3" s="168"/>
      <c r="I3" s="111"/>
      <c r="J3" s="111"/>
      <c r="K3" s="111"/>
      <c r="L3" s="111"/>
      <c r="M3" s="111"/>
    </row>
    <row r="4" spans="1:13" ht="14.45" customHeight="1" x14ac:dyDescent="0.2">
      <c r="A4" s="49" t="s">
        <v>72</v>
      </c>
      <c r="B4" s="51" t="s">
        <v>73</v>
      </c>
      <c r="C4" s="51" t="s">
        <v>74</v>
      </c>
      <c r="D4" s="51" t="s">
        <v>75</v>
      </c>
      <c r="E4" s="51" t="s">
        <v>73</v>
      </c>
      <c r="F4" s="51" t="s">
        <v>74</v>
      </c>
      <c r="G4" s="51" t="s">
        <v>75</v>
      </c>
      <c r="H4" s="168"/>
      <c r="I4" s="111"/>
      <c r="J4" s="111"/>
      <c r="K4" s="111"/>
      <c r="L4" s="111"/>
      <c r="M4" s="111"/>
    </row>
    <row r="5" spans="1:13" ht="15.6" customHeight="1" x14ac:dyDescent="0.2">
      <c r="A5" s="48" t="s">
        <v>76</v>
      </c>
      <c r="B5" s="29"/>
      <c r="C5" s="29"/>
      <c r="D5" s="29"/>
      <c r="E5" s="29"/>
      <c r="F5" s="29"/>
      <c r="G5" s="29"/>
      <c r="H5" s="168"/>
      <c r="I5" s="111"/>
      <c r="J5" s="111"/>
      <c r="K5" s="111"/>
      <c r="L5" s="111"/>
      <c r="M5" s="111"/>
    </row>
    <row r="6" spans="1:13" ht="15.75" x14ac:dyDescent="0.2">
      <c r="A6" s="96" t="s">
        <v>172</v>
      </c>
      <c r="B6" s="97">
        <v>136425.79</v>
      </c>
      <c r="C6" s="84"/>
      <c r="D6" s="101">
        <f>(B6+C6)/($B$36+$C$36)</f>
        <v>7.2010462514623827E-2</v>
      </c>
      <c r="E6" s="97">
        <v>97742</v>
      </c>
      <c r="F6" s="84"/>
      <c r="G6" s="101">
        <f>(E6+F6)/($E$36+$F$36)</f>
        <v>5.4388377867715172E-2</v>
      </c>
      <c r="H6" s="168"/>
      <c r="I6" s="111"/>
      <c r="J6" s="111"/>
      <c r="K6" s="111"/>
      <c r="L6" s="111"/>
      <c r="M6" s="111"/>
    </row>
    <row r="7" spans="1:13" ht="15.75" x14ac:dyDescent="0.2">
      <c r="A7" s="84" t="s">
        <v>180</v>
      </c>
      <c r="B7" s="84"/>
      <c r="C7" s="84">
        <v>51336</v>
      </c>
      <c r="D7" s="101">
        <f t="shared" ref="D7:D35" si="0">(B7+C7)/($B$36+$C$36)</f>
        <v>2.7096996129915972E-2</v>
      </c>
      <c r="E7" s="84"/>
      <c r="F7" s="84">
        <v>51336</v>
      </c>
      <c r="G7" s="101">
        <f t="shared" ref="G7:G35" si="1">(E7+F7)/($E$36+$F$36)</f>
        <v>2.8565834198369444E-2</v>
      </c>
      <c r="H7" s="168"/>
      <c r="I7" s="111"/>
      <c r="J7" s="111"/>
      <c r="K7" s="111"/>
      <c r="L7" s="111"/>
      <c r="M7" s="111"/>
    </row>
    <row r="8" spans="1:13" ht="15.75" x14ac:dyDescent="0.2">
      <c r="A8" s="84" t="s">
        <v>181</v>
      </c>
      <c r="B8" s="84">
        <v>4400</v>
      </c>
      <c r="C8" s="84"/>
      <c r="D8" s="101">
        <f t="shared" si="0"/>
        <v>2.3224790200177315E-3</v>
      </c>
      <c r="E8" s="84">
        <v>4400</v>
      </c>
      <c r="F8" s="84"/>
      <c r="G8" s="101">
        <f>(E8+F8)/($E$36+$F$36)</f>
        <v>2.4483728859440849E-3</v>
      </c>
      <c r="H8" s="168"/>
      <c r="I8" s="111"/>
      <c r="J8" s="111"/>
      <c r="K8" s="111"/>
      <c r="L8" s="111"/>
      <c r="M8" s="111"/>
    </row>
    <row r="9" spans="1:13" ht="15.75" x14ac:dyDescent="0.2">
      <c r="A9" s="84" t="s">
        <v>182</v>
      </c>
      <c r="B9" s="84">
        <v>10000</v>
      </c>
      <c r="C9" s="84"/>
      <c r="D9" s="101">
        <f t="shared" si="0"/>
        <v>5.2783614091312086E-3</v>
      </c>
      <c r="E9" s="84"/>
      <c r="F9" s="84"/>
      <c r="G9" s="101">
        <f>(E9+F9)/($E$36+$F$36)</f>
        <v>0</v>
      </c>
      <c r="H9" s="168"/>
      <c r="I9" s="111"/>
      <c r="J9" s="111"/>
      <c r="K9" s="111"/>
      <c r="L9" s="111"/>
      <c r="M9" s="111"/>
    </row>
    <row r="10" spans="1:13" ht="15.75" x14ac:dyDescent="0.2">
      <c r="A10" s="84"/>
      <c r="B10" s="84"/>
      <c r="C10" s="84"/>
      <c r="D10" s="101">
        <f t="shared" si="0"/>
        <v>0</v>
      </c>
      <c r="E10" s="84"/>
      <c r="F10" s="84"/>
      <c r="G10" s="101">
        <f t="shared" si="1"/>
        <v>0</v>
      </c>
      <c r="H10" s="168"/>
      <c r="I10" s="111"/>
      <c r="J10" s="111"/>
      <c r="K10" s="111"/>
      <c r="L10" s="111"/>
      <c r="M10" s="111"/>
    </row>
    <row r="11" spans="1:13" ht="15.75" x14ac:dyDescent="0.2">
      <c r="A11" s="84"/>
      <c r="B11" s="84"/>
      <c r="C11" s="84"/>
      <c r="D11" s="101">
        <f t="shared" si="0"/>
        <v>0</v>
      </c>
      <c r="E11" s="84"/>
      <c r="F11" s="84"/>
      <c r="G11" s="101">
        <f t="shared" si="1"/>
        <v>0</v>
      </c>
      <c r="H11" s="168"/>
      <c r="I11" s="111"/>
      <c r="J11" s="111"/>
      <c r="K11" s="111"/>
      <c r="L11" s="111"/>
      <c r="M11" s="111"/>
    </row>
    <row r="12" spans="1:13" ht="15.75" x14ac:dyDescent="0.2">
      <c r="A12" s="48" t="s">
        <v>77</v>
      </c>
      <c r="B12" s="29"/>
      <c r="C12" s="29"/>
      <c r="D12" s="102"/>
      <c r="E12" s="29"/>
      <c r="F12" s="29"/>
      <c r="G12" s="102"/>
      <c r="H12" s="168"/>
      <c r="I12" s="111"/>
      <c r="J12" s="111"/>
      <c r="K12" s="111"/>
      <c r="L12" s="111"/>
      <c r="M12" s="111"/>
    </row>
    <row r="13" spans="1:13" ht="15.6" customHeight="1" x14ac:dyDescent="0.2">
      <c r="A13" s="96" t="s">
        <v>174</v>
      </c>
      <c r="B13" s="97">
        <v>480033</v>
      </c>
      <c r="C13" s="84"/>
      <c r="D13" s="101">
        <f t="shared" si="0"/>
        <v>0.25337876623094813</v>
      </c>
      <c r="E13" s="97">
        <v>480033</v>
      </c>
      <c r="F13" s="84"/>
      <c r="G13" s="101">
        <f t="shared" si="1"/>
        <v>0.26711358671781749</v>
      </c>
      <c r="H13" s="168"/>
      <c r="I13" s="111"/>
      <c r="J13" s="111"/>
      <c r="K13" s="111"/>
      <c r="L13" s="111"/>
      <c r="M13" s="111"/>
    </row>
    <row r="14" spans="1:13" ht="15.6" customHeight="1" x14ac:dyDescent="0.2">
      <c r="A14" s="96" t="s">
        <v>175</v>
      </c>
      <c r="B14" s="97">
        <v>75000</v>
      </c>
      <c r="C14" s="84"/>
      <c r="D14" s="101">
        <f t="shared" si="0"/>
        <v>3.9587710568484064E-2</v>
      </c>
      <c r="E14" s="97">
        <v>75000</v>
      </c>
      <c r="F14" s="84"/>
      <c r="G14" s="101">
        <f t="shared" si="1"/>
        <v>4.173362873768327E-2</v>
      </c>
      <c r="H14" s="168"/>
      <c r="I14" s="111"/>
      <c r="J14" s="111"/>
      <c r="K14" s="111"/>
      <c r="L14" s="111"/>
      <c r="M14" s="111"/>
    </row>
    <row r="15" spans="1:13" ht="15.6" customHeight="1" x14ac:dyDescent="0.2">
      <c r="A15" s="96"/>
      <c r="B15" s="97"/>
      <c r="C15" s="84"/>
      <c r="D15" s="101">
        <f t="shared" si="0"/>
        <v>0</v>
      </c>
      <c r="E15" s="97"/>
      <c r="F15" s="84"/>
      <c r="G15" s="101">
        <f t="shared" si="1"/>
        <v>0</v>
      </c>
      <c r="H15" s="168"/>
      <c r="I15" s="111"/>
      <c r="J15" s="111"/>
      <c r="K15" s="111"/>
      <c r="L15" s="111"/>
      <c r="M15" s="111"/>
    </row>
    <row r="16" spans="1:13" ht="15.75" x14ac:dyDescent="0.2">
      <c r="A16" s="84"/>
      <c r="B16" s="84"/>
      <c r="C16" s="84"/>
      <c r="D16" s="101">
        <f t="shared" si="0"/>
        <v>0</v>
      </c>
      <c r="E16" s="84"/>
      <c r="F16" s="84"/>
      <c r="G16" s="101">
        <f t="shared" si="1"/>
        <v>0</v>
      </c>
      <c r="H16" s="168"/>
      <c r="I16" s="111"/>
      <c r="J16" s="111"/>
      <c r="K16" s="111"/>
      <c r="L16" s="111"/>
      <c r="M16" s="111"/>
    </row>
    <row r="17" spans="1:13" ht="15.75" x14ac:dyDescent="0.2">
      <c r="A17" s="84"/>
      <c r="B17" s="84"/>
      <c r="C17" s="84"/>
      <c r="D17" s="101">
        <f t="shared" si="0"/>
        <v>0</v>
      </c>
      <c r="E17" s="84"/>
      <c r="F17" s="84"/>
      <c r="G17" s="101">
        <f t="shared" si="1"/>
        <v>0</v>
      </c>
      <c r="H17" s="168"/>
      <c r="I17" s="111"/>
      <c r="J17" s="111"/>
      <c r="K17" s="111"/>
      <c r="L17" s="111"/>
      <c r="M17" s="111"/>
    </row>
    <row r="18" spans="1:13" ht="15.6" customHeight="1" x14ac:dyDescent="0.2">
      <c r="A18" s="48" t="s">
        <v>78</v>
      </c>
      <c r="B18" s="29"/>
      <c r="C18" s="29"/>
      <c r="D18" s="102"/>
      <c r="E18" s="29"/>
      <c r="F18" s="29"/>
      <c r="G18" s="102"/>
      <c r="H18" s="168"/>
      <c r="I18" s="111"/>
      <c r="J18" s="111"/>
      <c r="K18" s="111"/>
      <c r="L18" s="111"/>
      <c r="M18" s="111"/>
    </row>
    <row r="19" spans="1:13" ht="15.6" customHeight="1" x14ac:dyDescent="0.2">
      <c r="A19" s="96" t="s">
        <v>176</v>
      </c>
      <c r="B19" s="97">
        <v>154933</v>
      </c>
      <c r="C19" s="84"/>
      <c r="D19" s="101">
        <f t="shared" si="0"/>
        <v>8.1779236820092555E-2</v>
      </c>
      <c r="E19" s="97">
        <v>154933</v>
      </c>
      <c r="F19" s="84"/>
      <c r="G19" s="101">
        <f t="shared" si="1"/>
        <v>8.6212217349539752E-2</v>
      </c>
      <c r="H19" s="168"/>
      <c r="I19" s="111"/>
      <c r="J19" s="111"/>
      <c r="K19" s="111"/>
      <c r="L19" s="111"/>
      <c r="M19" s="111"/>
    </row>
    <row r="20" spans="1:13" ht="15.6" customHeight="1" x14ac:dyDescent="0.2">
      <c r="A20" s="96" t="s">
        <v>177</v>
      </c>
      <c r="B20" s="97">
        <f>95295+47455.83</f>
        <v>142750.83000000002</v>
      </c>
      <c r="C20" s="84"/>
      <c r="D20" s="101">
        <f t="shared" si="0"/>
        <v>7.5349047219344961E-2</v>
      </c>
      <c r="E20" s="97">
        <v>142455.82999999999</v>
      </c>
      <c r="F20" s="84"/>
      <c r="G20" s="101">
        <f t="shared" si="1"/>
        <v>7.9269316276513624E-2</v>
      </c>
      <c r="H20" s="168"/>
      <c r="I20" s="111"/>
      <c r="J20" s="111"/>
      <c r="K20" s="111"/>
      <c r="L20" s="111"/>
      <c r="M20" s="111"/>
    </row>
    <row r="21" spans="1:13" ht="15.6" customHeight="1" x14ac:dyDescent="0.2">
      <c r="A21" s="96" t="s">
        <v>178</v>
      </c>
      <c r="B21" s="97">
        <v>182952.53</v>
      </c>
      <c r="C21" s="84"/>
      <c r="D21" s="101">
        <f t="shared" si="0"/>
        <v>9.656895740549197E-2</v>
      </c>
      <c r="E21" s="97">
        <v>182952.53</v>
      </c>
      <c r="F21" s="84"/>
      <c r="G21" s="101">
        <f t="shared" si="1"/>
        <v>0.10180363951519814</v>
      </c>
      <c r="H21" s="168"/>
      <c r="I21" s="111"/>
      <c r="J21" s="111"/>
      <c r="K21" s="111"/>
      <c r="L21" s="111"/>
      <c r="M21" s="111"/>
    </row>
    <row r="22" spans="1:13" ht="15.75" x14ac:dyDescent="0.2">
      <c r="A22" s="84" t="s">
        <v>179</v>
      </c>
      <c r="B22" s="84">
        <v>380428</v>
      </c>
      <c r="C22" s="84"/>
      <c r="D22" s="101">
        <f t="shared" si="0"/>
        <v>0.20080364741529672</v>
      </c>
      <c r="E22" s="84">
        <v>380428</v>
      </c>
      <c r="F22" s="84"/>
      <c r="G22" s="101">
        <f t="shared" si="1"/>
        <v>0.21168854551225827</v>
      </c>
      <c r="H22" s="168"/>
      <c r="I22" s="111"/>
      <c r="J22" s="111"/>
      <c r="K22" s="111"/>
      <c r="L22" s="111"/>
      <c r="M22" s="111"/>
    </row>
    <row r="23" spans="1:13" ht="15.75" x14ac:dyDescent="0.2">
      <c r="A23" s="84"/>
      <c r="B23" s="84"/>
      <c r="C23" s="84"/>
      <c r="D23" s="101">
        <f t="shared" si="0"/>
        <v>0</v>
      </c>
      <c r="E23" s="84"/>
      <c r="F23" s="84"/>
      <c r="G23" s="101">
        <f t="shared" si="1"/>
        <v>0</v>
      </c>
      <c r="H23" s="168"/>
      <c r="I23" s="111"/>
      <c r="J23" s="111"/>
      <c r="K23" s="111"/>
      <c r="L23" s="111"/>
      <c r="M23" s="111"/>
    </row>
    <row r="24" spans="1:13" ht="15.6" customHeight="1" x14ac:dyDescent="0.2">
      <c r="A24" s="48" t="s">
        <v>79</v>
      </c>
      <c r="B24" s="29"/>
      <c r="C24" s="29"/>
      <c r="D24" s="102"/>
      <c r="E24" s="29"/>
      <c r="F24" s="29"/>
      <c r="G24" s="102"/>
      <c r="H24" s="168"/>
      <c r="I24" s="111"/>
      <c r="J24" s="111"/>
      <c r="K24" s="111"/>
      <c r="L24" s="111"/>
      <c r="M24" s="111"/>
    </row>
    <row r="25" spans="1:13" ht="15.6" customHeight="1" x14ac:dyDescent="0.2">
      <c r="A25" s="96" t="s">
        <v>183</v>
      </c>
      <c r="B25" s="97">
        <v>20000</v>
      </c>
      <c r="C25" s="84"/>
      <c r="D25" s="101">
        <f t="shared" si="0"/>
        <v>1.0556722818262417E-2</v>
      </c>
      <c r="E25" s="97">
        <v>20000</v>
      </c>
      <c r="F25" s="84"/>
      <c r="G25" s="101">
        <f t="shared" si="1"/>
        <v>1.1128967663382205E-2</v>
      </c>
      <c r="H25" s="168"/>
      <c r="I25" s="111"/>
      <c r="J25" s="111"/>
      <c r="K25" s="111"/>
      <c r="L25" s="111"/>
      <c r="M25" s="111"/>
    </row>
    <row r="26" spans="1:13" ht="15.6" customHeight="1" x14ac:dyDescent="0.2">
      <c r="A26" s="84" t="s">
        <v>173</v>
      </c>
      <c r="B26" s="97">
        <v>20000</v>
      </c>
      <c r="C26" s="84"/>
      <c r="D26" s="101">
        <f t="shared" si="0"/>
        <v>1.0556722818262417E-2</v>
      </c>
      <c r="E26" s="97">
        <v>2222.23</v>
      </c>
      <c r="F26" s="84"/>
      <c r="G26" s="101">
        <f t="shared" si="1"/>
        <v>1.2365562905298918E-3</v>
      </c>
      <c r="H26" s="168"/>
      <c r="I26" s="111"/>
      <c r="J26" s="111"/>
      <c r="K26" s="111"/>
      <c r="L26" s="111"/>
      <c r="M26" s="111"/>
    </row>
    <row r="27" spans="1:13" ht="15.6" customHeight="1" x14ac:dyDescent="0.2">
      <c r="A27" s="96" t="s">
        <v>184</v>
      </c>
      <c r="B27" s="97">
        <v>20000</v>
      </c>
      <c r="C27" s="84"/>
      <c r="D27" s="101">
        <f t="shared" si="0"/>
        <v>1.0556722818262417E-2</v>
      </c>
      <c r="E27" s="97">
        <v>20000</v>
      </c>
      <c r="F27" s="84"/>
      <c r="G27" s="101">
        <f t="shared" si="1"/>
        <v>1.1128967663382205E-2</v>
      </c>
      <c r="H27" s="168"/>
      <c r="I27" s="111"/>
      <c r="J27" s="111"/>
      <c r="K27" s="111"/>
      <c r="L27" s="111"/>
      <c r="M27" s="111"/>
    </row>
    <row r="28" spans="1:13" ht="15.6" customHeight="1" x14ac:dyDescent="0.2">
      <c r="A28" s="96"/>
      <c r="B28" s="97"/>
      <c r="C28" s="84"/>
      <c r="D28" s="101">
        <f t="shared" si="0"/>
        <v>0</v>
      </c>
      <c r="E28" s="97"/>
      <c r="F28" s="84"/>
      <c r="G28" s="101">
        <f t="shared" si="1"/>
        <v>0</v>
      </c>
      <c r="H28" s="168"/>
      <c r="I28" s="111"/>
      <c r="J28" s="111"/>
      <c r="K28" s="111"/>
      <c r="L28" s="111"/>
      <c r="M28" s="111"/>
    </row>
    <row r="29" spans="1:13" ht="15.6" customHeight="1" x14ac:dyDescent="0.2">
      <c r="A29" s="96"/>
      <c r="B29" s="97"/>
      <c r="C29" s="84"/>
      <c r="D29" s="101">
        <f t="shared" si="0"/>
        <v>0</v>
      </c>
      <c r="E29" s="97"/>
      <c r="F29" s="84"/>
      <c r="G29" s="101">
        <f t="shared" si="1"/>
        <v>0</v>
      </c>
      <c r="H29" s="168"/>
      <c r="I29" s="111"/>
      <c r="J29" s="111"/>
      <c r="K29" s="111"/>
      <c r="L29" s="111"/>
      <c r="M29" s="111"/>
    </row>
    <row r="30" spans="1:13" ht="15.6" customHeight="1" x14ac:dyDescent="0.2">
      <c r="A30" s="48" t="s">
        <v>80</v>
      </c>
      <c r="B30" s="29"/>
      <c r="C30" s="29"/>
      <c r="D30" s="102"/>
      <c r="E30" s="29"/>
      <c r="F30" s="29"/>
      <c r="G30" s="102"/>
      <c r="H30" s="168"/>
      <c r="I30" s="111"/>
      <c r="J30" s="111"/>
      <c r="K30" s="111"/>
      <c r="L30" s="111"/>
      <c r="M30" s="111"/>
    </row>
    <row r="31" spans="1:13" ht="15.6" customHeight="1" x14ac:dyDescent="0.2">
      <c r="A31" s="96" t="s">
        <v>187</v>
      </c>
      <c r="B31" s="98">
        <v>156268.19</v>
      </c>
      <c r="C31" s="84"/>
      <c r="D31" s="101">
        <f t="shared" si="0"/>
        <v>8.2483998357078342E-2</v>
      </c>
      <c r="E31" s="97">
        <v>125609.29</v>
      </c>
      <c r="F31" s="84"/>
      <c r="G31" s="101">
        <f t="shared" si="1"/>
        <v>6.989508633151989E-2</v>
      </c>
      <c r="H31" s="168"/>
      <c r="I31" s="111"/>
      <c r="J31" s="111"/>
      <c r="K31" s="111"/>
      <c r="L31" s="111"/>
      <c r="M31" s="111"/>
    </row>
    <row r="32" spans="1:13" ht="15.6" customHeight="1" x14ac:dyDescent="0.2">
      <c r="A32" s="96" t="s">
        <v>185</v>
      </c>
      <c r="B32" s="97">
        <v>50000</v>
      </c>
      <c r="C32" s="84"/>
      <c r="D32" s="101">
        <f t="shared" si="0"/>
        <v>2.6391807045656041E-2</v>
      </c>
      <c r="E32" s="97">
        <v>50000</v>
      </c>
      <c r="F32" s="84"/>
      <c r="G32" s="101">
        <f t="shared" si="1"/>
        <v>2.7822419158455514E-2</v>
      </c>
      <c r="H32" s="168"/>
      <c r="I32" s="111"/>
      <c r="J32" s="111"/>
      <c r="K32" s="111"/>
      <c r="L32" s="111"/>
      <c r="M32" s="111"/>
    </row>
    <row r="33" spans="1:13" ht="15.6" customHeight="1" x14ac:dyDescent="0.2">
      <c r="A33" s="96" t="s">
        <v>186</v>
      </c>
      <c r="B33" s="97"/>
      <c r="C33" s="84">
        <v>10000</v>
      </c>
      <c r="D33" s="101">
        <f t="shared" si="0"/>
        <v>5.2783614091312086E-3</v>
      </c>
      <c r="E33" s="97"/>
      <c r="F33" s="84">
        <v>10000</v>
      </c>
      <c r="G33" s="101">
        <f t="shared" si="1"/>
        <v>5.5644838316911025E-3</v>
      </c>
      <c r="H33" s="168"/>
      <c r="I33" s="111"/>
      <c r="J33" s="111"/>
      <c r="K33" s="111"/>
      <c r="L33" s="111"/>
      <c r="M33" s="111"/>
    </row>
    <row r="34" spans="1:13" ht="15.6" customHeight="1" x14ac:dyDescent="0.2">
      <c r="A34" s="96"/>
      <c r="B34" s="97"/>
      <c r="C34" s="84"/>
      <c r="D34" s="101">
        <f t="shared" si="0"/>
        <v>0</v>
      </c>
      <c r="E34" s="97"/>
      <c r="F34" s="84"/>
      <c r="G34" s="101">
        <f t="shared" si="1"/>
        <v>0</v>
      </c>
      <c r="H34" s="168"/>
      <c r="I34" s="111"/>
      <c r="J34" s="111"/>
      <c r="K34" s="111"/>
      <c r="L34" s="111"/>
      <c r="M34" s="111"/>
    </row>
    <row r="35" spans="1:13" ht="15.6" customHeight="1" x14ac:dyDescent="0.2">
      <c r="A35" s="96"/>
      <c r="B35" s="97"/>
      <c r="C35" s="84"/>
      <c r="D35" s="101">
        <f t="shared" si="0"/>
        <v>0</v>
      </c>
      <c r="E35" s="97"/>
      <c r="F35" s="84"/>
      <c r="G35" s="101">
        <f t="shared" si="1"/>
        <v>0</v>
      </c>
      <c r="H35" s="168"/>
      <c r="I35" s="111"/>
      <c r="J35" s="111"/>
      <c r="K35" s="111"/>
      <c r="L35" s="111"/>
      <c r="M35" s="111"/>
    </row>
    <row r="36" spans="1:13" ht="15.6" customHeight="1" x14ac:dyDescent="0.2">
      <c r="A36" s="31" t="s">
        <v>81</v>
      </c>
      <c r="B36" s="99">
        <f>SUM(B6:B35)</f>
        <v>1833191.34</v>
      </c>
      <c r="C36" s="99">
        <f>SUM(C6:C35)</f>
        <v>61336</v>
      </c>
      <c r="D36" s="100">
        <f>SUM(D6:D35)</f>
        <v>0.99999999999999978</v>
      </c>
      <c r="E36" s="99">
        <f>SUM(E6:E35)</f>
        <v>1735775.88</v>
      </c>
      <c r="F36" s="99">
        <f t="shared" ref="F36:G36" si="2">SUM(F6:F35)</f>
        <v>61336</v>
      </c>
      <c r="G36" s="100">
        <f t="shared" si="2"/>
        <v>0.99999999999999989</v>
      </c>
      <c r="H36" s="168"/>
      <c r="I36" s="111"/>
      <c r="J36" s="111"/>
      <c r="K36" s="111"/>
      <c r="L36" s="111"/>
      <c r="M36" s="111"/>
    </row>
    <row r="37" spans="1:13" ht="23.25" x14ac:dyDescent="0.2">
      <c r="A37" s="169"/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</row>
  </sheetData>
  <sheetProtection algorithmName="SHA-512" hashValue="16AchQgifmqKv0FGpy53cSJ+sn3Nz0/DwYRJ91Hx3RRP8ouX8D4TxRDz3E5RuLgl4UjoulFvXZhzKMwiZPOXeA==" saltValue="maxYxrpp9rvEVw3Lcp5+ww==" spinCount="100000" sheet="1" objects="1" scenarios="1"/>
  <mergeCells count="42">
    <mergeCell ref="A1:G1"/>
    <mergeCell ref="H1:M1"/>
    <mergeCell ref="H2:M2"/>
    <mergeCell ref="H6:M6"/>
    <mergeCell ref="H7:M7"/>
    <mergeCell ref="H4:M4"/>
    <mergeCell ref="H5:M5"/>
    <mergeCell ref="H3:M3"/>
    <mergeCell ref="H12:M12"/>
    <mergeCell ref="H13:M13"/>
    <mergeCell ref="H10:M10"/>
    <mergeCell ref="H11:M11"/>
    <mergeCell ref="H8:M8"/>
    <mergeCell ref="H9:M9"/>
    <mergeCell ref="H18:M18"/>
    <mergeCell ref="H19:M19"/>
    <mergeCell ref="H16:M16"/>
    <mergeCell ref="H17:M17"/>
    <mergeCell ref="H14:M14"/>
    <mergeCell ref="H15:M15"/>
    <mergeCell ref="H24:M24"/>
    <mergeCell ref="H25:M25"/>
    <mergeCell ref="H22:M22"/>
    <mergeCell ref="H23:M23"/>
    <mergeCell ref="H20:M20"/>
    <mergeCell ref="H21:M21"/>
    <mergeCell ref="H36:M36"/>
    <mergeCell ref="A37:M37"/>
    <mergeCell ref="B2:D2"/>
    <mergeCell ref="B3:D3"/>
    <mergeCell ref="E2:G2"/>
    <mergeCell ref="E3:G3"/>
    <mergeCell ref="H34:M34"/>
    <mergeCell ref="H35:M35"/>
    <mergeCell ref="H32:M32"/>
    <mergeCell ref="H33:M33"/>
    <mergeCell ref="H30:M30"/>
    <mergeCell ref="H31:M31"/>
    <mergeCell ref="H28:M28"/>
    <mergeCell ref="H29:M29"/>
    <mergeCell ref="H26:M26"/>
    <mergeCell ref="H27:M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Board Information</vt:lpstr>
      <vt:lpstr>Agency Compensation</vt:lpstr>
      <vt:lpstr>Profile94 of Clients</vt:lpstr>
      <vt:lpstr>County HSAB Funding Budget</vt:lpstr>
      <vt:lpstr>Agency Expenses</vt:lpstr>
      <vt:lpstr>Agency Revenue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Sheryl L. Schwab</cp:lastModifiedBy>
  <cp:lastPrinted>2025-03-26T17:00:38Z</cp:lastPrinted>
  <dcterms:created xsi:type="dcterms:W3CDTF">2024-11-06T14:49:25Z</dcterms:created>
  <dcterms:modified xsi:type="dcterms:W3CDTF">2025-03-27T20:15:45Z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2017-02-16T00:00:00Z</vt:filetime>
  </property>
  <property fmtid="{D5CDD505-2E9C-101B-9397-08002B2CF9AE}" pid="3" name="Creator">
    <vt:lpwstr>Adobe Acrobat Pro 11.0.19</vt:lpwstr>
  </property>
  <property fmtid="{D5CDD505-2E9C-101B-9397-08002B2CF9AE}" pid="4" name="LastSaved">
    <vt:filetime>2024-11-06T00:00:00Z</vt:filetime>
  </property>
  <property fmtid="{D5CDD505-2E9C-101B-9397-08002B2CF9AE}" pid="5" name="Producer">
    <vt:lpwstr>Adobe Acrobat 10.1 Paper Capture Plug-in</vt:lpwstr>
  </property>
</Properties>
</file>