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bae_b\Desktop\Church Stuff\Food Pantry\Grants\HSAB FY2026\"/>
    </mc:Choice>
  </mc:AlternateContent>
  <xr:revisionPtr revIDLastSave="0" documentId="13_ncr:1_{2A997445-8D44-47B9-994A-015175D18FE4}" xr6:coauthVersionLast="47" xr6:coauthVersionMax="47" xr10:uidLastSave="{00000000-0000-0000-0000-000000000000}"/>
  <workbookProtection lockStructure="1"/>
  <bookViews>
    <workbookView xWindow="-120" yWindow="-120" windowWidth="24240" windowHeight="1314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H26" i="3" s="1"/>
  <c r="O2" i="4"/>
  <c r="N2" i="4"/>
  <c r="L2" i="4"/>
  <c r="K2" i="4"/>
  <c r="I2" i="4"/>
  <c r="H2" i="4"/>
  <c r="F2" i="4"/>
  <c r="E2" i="4"/>
  <c r="C2" i="4"/>
  <c r="B2" i="4"/>
  <c r="U1" i="4"/>
  <c r="T1" i="4"/>
  <c r="R1" i="4"/>
  <c r="Q1" i="4"/>
  <c r="O1" i="4"/>
  <c r="N1" i="4"/>
  <c r="L1" i="4"/>
  <c r="K1" i="4"/>
  <c r="I1" i="4"/>
  <c r="H1" i="4"/>
  <c r="F1" i="4"/>
  <c r="E1" i="4"/>
  <c r="C1" i="4"/>
  <c r="B1" i="4"/>
  <c r="C33" i="3"/>
  <c r="H32" i="3"/>
  <c r="H30" i="3"/>
  <c r="H29" i="3"/>
  <c r="H28" i="3"/>
  <c r="H27" i="3"/>
  <c r="H25" i="3"/>
  <c r="H24" i="3"/>
  <c r="H18" i="3"/>
  <c r="H17" i="3"/>
  <c r="H16" i="3"/>
  <c r="H15" i="3"/>
  <c r="H14" i="3"/>
  <c r="H13" i="3"/>
  <c r="H11" i="3"/>
  <c r="H31" i="3" l="1"/>
  <c r="H20" i="3"/>
  <c r="H12" i="3"/>
  <c r="H23" i="3"/>
  <c r="H21" i="3"/>
  <c r="H19" i="3"/>
  <c r="H22" i="3"/>
  <c r="C11" i="2"/>
  <c r="C14" i="2" s="1"/>
  <c r="F33" i="3" l="1"/>
  <c r="E11" i="2" s="1"/>
  <c r="T12" i="2" s="1"/>
  <c r="BF11" i="2"/>
  <c r="AB12" i="2" l="1"/>
  <c r="U12" i="2"/>
  <c r="S12" i="2"/>
  <c r="AM12" i="2"/>
  <c r="V12" i="2"/>
  <c r="AG12" i="2"/>
  <c r="P12" i="2"/>
  <c r="AP12" i="2"/>
  <c r="N12" i="2"/>
  <c r="K12" i="2"/>
  <c r="AE12" i="2"/>
  <c r="M12" i="2"/>
  <c r="G12" i="2"/>
  <c r="AX12" i="2"/>
  <c r="AT12" i="2"/>
  <c r="AZ12" i="2"/>
  <c r="AV12" i="2"/>
  <c r="J12" i="2"/>
  <c r="AY12" i="2"/>
  <c r="BA12" i="2"/>
  <c r="AA12" i="2"/>
  <c r="BD12" i="2"/>
  <c r="R12" i="2"/>
  <c r="L12" i="2"/>
  <c r="X12" i="2"/>
  <c r="AI12" i="2"/>
  <c r="I12" i="2"/>
  <c r="BB12" i="2"/>
  <c r="AO12" i="2"/>
  <c r="O12" i="2"/>
  <c r="Q12" i="2"/>
  <c r="BC12" i="2"/>
  <c r="Z12" i="2"/>
  <c r="AJ12" i="2"/>
  <c r="AF12" i="2"/>
  <c r="AC12" i="2"/>
  <c r="H12" i="2"/>
  <c r="AS12" i="2"/>
  <c r="AK12" i="2"/>
  <c r="AW12" i="2"/>
  <c r="W12" i="2"/>
  <c r="AQ12" i="2"/>
  <c r="AU12" i="2"/>
  <c r="E14" i="2"/>
  <c r="AH15" i="2" s="1"/>
  <c r="AD12" i="2"/>
  <c r="AH12" i="2"/>
  <c r="AR12" i="2"/>
  <c r="AN12" i="2"/>
  <c r="AL12" i="2"/>
  <c r="Y12" i="2"/>
  <c r="BB15" i="2" l="1"/>
  <c r="AW15" i="2"/>
  <c r="AA15" i="2"/>
  <c r="Z15" i="2"/>
  <c r="R15" i="2"/>
  <c r="AE15" i="2"/>
  <c r="Y15" i="2"/>
  <c r="V15" i="2"/>
  <c r="I15" i="2"/>
  <c r="BD15" i="2"/>
  <c r="U15" i="2"/>
  <c r="L15" i="2"/>
  <c r="BC15" i="2"/>
  <c r="AD15" i="2"/>
  <c r="T15" i="2"/>
  <c r="AQ15" i="2"/>
  <c r="AP15" i="2"/>
  <c r="J15" i="2"/>
  <c r="AM15" i="2"/>
  <c r="W15" i="2"/>
  <c r="P15" i="2"/>
  <c r="AJ15" i="2"/>
  <c r="AG15" i="2"/>
  <c r="M15" i="2"/>
  <c r="AK15" i="2"/>
  <c r="X15" i="2"/>
  <c r="AS15" i="2"/>
  <c r="AO15" i="2"/>
  <c r="K15" i="2"/>
  <c r="AF15" i="2"/>
  <c r="Q15" i="2"/>
  <c r="AT15" i="2"/>
  <c r="BA15" i="2"/>
  <c r="AC15" i="2"/>
  <c r="AL15" i="2"/>
  <c r="AZ15" i="2"/>
  <c r="O15" i="2"/>
  <c r="S15" i="2"/>
  <c r="AV15" i="2"/>
  <c r="AX15" i="2"/>
  <c r="AY15" i="2"/>
  <c r="AR15" i="2"/>
  <c r="AI15" i="2"/>
  <c r="H15" i="2"/>
  <c r="AB15" i="2"/>
  <c r="AU15" i="2"/>
  <c r="AN15" i="2"/>
  <c r="N15" i="2"/>
  <c r="G15" i="2"/>
</calcChain>
</file>

<file path=xl/sharedStrings.xml><?xml version="1.0" encoding="utf-8"?>
<sst xmlns="http://schemas.openxmlformats.org/spreadsheetml/2006/main" count="111" uniqueCount="91">
  <si>
    <t>1a48414081a623a5828ccb017de5dfa90a529c11c53ac5844bd4d8624c04376267e770134a57de45be95fff211f16e23c65f46ebde6c02aaddd80d162a5f3cc6S7M1LA13FWqRe5iQNxavuX5ilc3OOi6148M6kU47Pl3lccOMenDBOhZqeDTOzA9Q</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</si>
  <si>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</si>
  <si>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</si>
  <si>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</si>
  <si>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</si>
  <si>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</si>
  <si>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</si>
  <si>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</si>
  <si>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</si>
  <si>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</si>
  <si>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</si>
  <si>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</si>
  <si>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</si>
  <si>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</si>
  <si>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</si>
  <si>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</si>
  <si>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</si>
  <si>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</si>
  <si>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</si>
  <si>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</si>
  <si>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</si>
  <si>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</si>
  <si>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</si>
  <si>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</si>
  <si>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</si>
  <si>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</si>
  <si>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</si>
  <si>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</si>
  <si>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</si>
  <si>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</si>
  <si>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</si>
  <si>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</si>
  <si>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</si>
  <si>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</si>
  <si>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</si>
  <si>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</si>
  <si>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</si>
  <si>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</si>
  <si>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</si>
  <si>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</si>
  <si>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</si>
  <si>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</si>
  <si>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</si>
  <si>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</si>
  <si>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</si>
  <si>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</si>
  <si>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</si>
  <si>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</si>
  <si>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</si>
  <si>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</si>
  <si>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</si>
  <si>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</si>
  <si>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</si>
  <si>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</si>
  <si>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</si>
  <si>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</si>
  <si>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</si>
  <si>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</si>
  <si>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</si>
  <si>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</si>
  <si>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</si>
  <si>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</si>
  <si>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</si>
  <si>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</si>
  <si>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</si>
  <si>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</si>
  <si>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</si>
  <si>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</si>
  <si>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</si>
  <si>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</si>
  <si>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</si>
  <si>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</si>
  <si>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</si>
  <si>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</si>
  <si>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</si>
  <si>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</si>
  <si>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</si>
  <si>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</si>
  <si>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</si>
  <si>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15,000</t>
  </si>
  <si>
    <t>We are an uncommon church for common people offering a love of neighbor without boundaries. We share the Gospel of Love by gathering together to celebrate a faith relationship with Christ.  We serve both God and His children through our ongoing prayers, talents, gifts and dedication of time until He comes again in glory.</t>
  </si>
  <si>
    <t>The target population for the Daily Bread Food Pantry and God's Kitchen are the families and individuals in the Upper Keys who are living in poverty or are in the Alice category.</t>
  </si>
  <si>
    <t>Our food pantry has been established for decades. Referrals are primarily word of mouth.  Local businesses, civic groups and other non-profit profit providers also make referrals.  Private organizations conduct food drives, thus promoting awareness. Other churches and the hospital will make referrals.  Word of mouth from other Keys residents also act as a referral.</t>
  </si>
  <si>
    <t>3233 hours of program service were contributed by 1150 volunteers in the last year. (FY2023 - October 1, 2023 through Septembe 30, 2024)</t>
  </si>
  <si>
    <t xml:space="preserve">A. We plan to solicit, collect, repackage, store and disburse 220,000 pounds of groceries and personal hygiene items 
B. We plan to serve 4,200 free meals  </t>
  </si>
  <si>
    <t>There is no charge to our clients for our food pantry or free hot meals.</t>
  </si>
  <si>
    <t>The services to be funded by this request are the supply of hot meals and groceries to people in need in the Upper Keys community.  This year we will solicit, collect, organize, store, and distribute 220,000 pounds of groceries and personal hygiene items and prepare about 4,200 meals from our church in Tavernier, FL.  Last fiscal year we provided 8,500 bags of groceries to our clients, an increase of 2,000 bags over the previous year.</t>
  </si>
  <si>
    <t>Burton Memorial United Methodist Church provides many services in addition to worship and spiritual guidance. We offer counseling space for court evaluations for youth and children.  
We have a Child Development Center, which provides quality child care and VPK education with subsidized assistance to low income households.  We host space for many organizations, such as exercise classes, including Tai Chi, and meeting space for the public.  This is a sampling, as many new community offerings and assistance present throughout a year. 
This grant request is for our Daily Bread Food Pantry and God's Kitchen Ministries. These ministries provide:
1. Free groceries
2. Free prepared community dinner on Thursday nights</t>
  </si>
  <si>
    <t xml:space="preserve">Our food pantry is unique in that it is open 3 days a week with a varied schedule to accommodate working adults and parents with children and we are centrally located in the Upper Keys.  Other food pantries are open 1 day a week and are at opposite ends of the Upper Keys. Our hours are Monday and Wednesday 9am-12pm and Thursday 5pm-7pm.
These varied hours allow families to access food, and if available, fresh produce weekly.  Our free community meal is on Thursdays. Other churches have meal offerings, but they have scheduled around ours, so as to not duplicate services, thus providing more opportunity throughout the week to have a prepared meal. </t>
  </si>
  <si>
    <t>We are experiencing an increase in employee hourly rate in order to maintain reliable skilled staff in the pantry.  We are also experiencing a lack of fresh/frozen meat and produce.  Our main source of meat has made a corporate decision to no longer supply our food pantry with meat.  They are now shipping most of their donation to Feeding South Florida.</t>
  </si>
  <si>
    <t>We have 16 employees as of March 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</si>
</sst>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7" t="s">
        <v>12</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5" t="s">
        <v>13</v>
      </c>
    </row>
    <row r="11" spans="2:58" x14ac:dyDescent="0.2">
      <c r="B11" s="44">
        <v>1</v>
      </c>
      <c r="C11" s="45">
        <f>'1'!C33</f>
        <v>19</v>
      </c>
      <c r="D11" s="45"/>
      <c r="E11" s="45">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6" t="str">
        <f ca="1">IF(E11= 1, "Complete: no errors",IF(COUNTIF(INDIRECT("'"&amp;B11:B13&amp;"'!H11:H12"),"*"&amp;"response"&amp;"*"),"Errors present","No errors"))</f>
        <v>Complete: no errors</v>
      </c>
    </row>
    <row r="12" spans="2:58" x14ac:dyDescent="0.2">
      <c r="B12" s="44"/>
      <c r="C12" s="45"/>
      <c r="D12" s="45"/>
      <c r="E12" s="45"/>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6"/>
    </row>
    <row r="13" spans="2:58" x14ac:dyDescent="0.2">
      <c r="B13" s="44"/>
      <c r="C13" s="45"/>
      <c r="D13" s="45"/>
      <c r="E13" s="45"/>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6"/>
    </row>
    <row r="14" spans="2:58" ht="18" x14ac:dyDescent="0.2">
      <c r="B14" s="48" t="s">
        <v>6</v>
      </c>
      <c r="C14" s="50">
        <f>SUM(C11:C13)</f>
        <v>19</v>
      </c>
      <c r="D14" s="50"/>
      <c r="E14" s="50">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2"/>
    </row>
    <row r="15" spans="2:58" ht="18" x14ac:dyDescent="0.2">
      <c r="B15" s="49"/>
      <c r="C15" s="51"/>
      <c r="D15" s="51"/>
      <c r="E15" s="51"/>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3"/>
    </row>
    <row r="16" spans="2:58" ht="18" x14ac:dyDescent="0.2">
      <c r="B16" s="49"/>
      <c r="C16" s="51"/>
      <c r="D16" s="51"/>
      <c r="E16" s="51"/>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3"/>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15" activePane="bottomLeft" state="frozen"/>
      <selection pane="bottomLeft" activeCell="A31" sqref="A31"/>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63</v>
      </c>
      <c r="G12" s="8" t="s">
        <v>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customHeight="1" x14ac:dyDescent="0.2">
      <c r="B13" s="1">
        <v>1257730</v>
      </c>
      <c r="C13" s="3" t="s">
        <v>24</v>
      </c>
      <c r="D13" s="13" t="s">
        <v>25</v>
      </c>
      <c r="E13" s="4"/>
      <c r="F13" s="7"/>
      <c r="G13" s="8" t="s">
        <v>80</v>
      </c>
      <c r="H13" s="14" t="str">
        <f ca="1">IF(AND(
            OR(OFFSET($H13,0,-2) = "-",OFFSET($H13,0,-2) = ""),OFFSET($H13,0,-1) = ""),"Incomplete","Complete")</f>
        <v>Complete</v>
      </c>
      <c r="I13" s="1">
        <v>0</v>
      </c>
    </row>
    <row r="14" spans="2:9" ht="180" x14ac:dyDescent="0.2">
      <c r="B14" s="1">
        <v>1257731</v>
      </c>
      <c r="C14" s="3" t="s">
        <v>26</v>
      </c>
      <c r="D14" s="13" t="s">
        <v>27</v>
      </c>
      <c r="E14" s="4"/>
      <c r="F14" s="7"/>
      <c r="G14" s="8" t="s">
        <v>87</v>
      </c>
      <c r="H14" s="14" t="str">
        <f ca="1">IF(AND(
            OR(OFFSET($H14,0,-2) = "-",OFFSET($H14,0,-2) = ""),OFFSET($H14,0,-1) = ""),"Incomplete","Complete")</f>
        <v>Complete</v>
      </c>
      <c r="I14" s="1">
        <v>1</v>
      </c>
    </row>
    <row r="15" spans="2:9" ht="90" x14ac:dyDescent="0.2">
      <c r="B15" s="1">
        <v>1254674</v>
      </c>
      <c r="C15" s="3" t="s">
        <v>28</v>
      </c>
      <c r="D15" s="13" t="s">
        <v>29</v>
      </c>
      <c r="E15" s="4"/>
      <c r="F15" s="7"/>
      <c r="G15" s="8" t="s">
        <v>86</v>
      </c>
      <c r="H15" s="14" t="str">
        <f ca="1">IF(AND(
            OR(OFFSET($H15,0,-2) = "-",OFFSET($H15,0,-2) = ""),OFFSET($H15,0,-1) = ""),"Incomplete","Complete")</f>
        <v>Complete</v>
      </c>
      <c r="I15" s="1">
        <v>0</v>
      </c>
    </row>
    <row r="16" spans="2:9" ht="20.100000000000001" customHeight="1" x14ac:dyDescent="0.2">
      <c r="B16" s="1"/>
      <c r="C16" s="52" t="s">
        <v>30</v>
      </c>
      <c r="D16" s="53"/>
      <c r="E16" s="54"/>
      <c r="F16" s="9"/>
      <c r="G16" s="10"/>
      <c r="H16" s="14" t="str">
        <f>IF(AND(ISBLANK(F16),ISBLANK(G16)),"?", "Anything entered in this row will be ignored")</f>
        <v>?</v>
      </c>
      <c r="I16" s="1">
        <v>-1</v>
      </c>
    </row>
    <row r="17" spans="2:9" ht="150" x14ac:dyDescent="0.2">
      <c r="B17" s="1">
        <v>1257715</v>
      </c>
      <c r="C17" s="3" t="s">
        <v>31</v>
      </c>
      <c r="D17" s="13" t="s">
        <v>32</v>
      </c>
      <c r="E17" s="4"/>
      <c r="F17" s="7"/>
      <c r="G17" s="8" t="s">
        <v>88</v>
      </c>
      <c r="H17" s="14" t="str">
        <f ca="1">IF(AND(
            OR(OFFSET($H17,0,-2) = "-",OFFSET($H17,0,-2) = ""),OFFSET($H17,0,-1) = ""),"Incomplete","Complete")</f>
        <v>Complete</v>
      </c>
      <c r="I17" s="1">
        <v>1</v>
      </c>
    </row>
    <row r="18" spans="2:9" ht="20.100000000000001" customHeight="1" x14ac:dyDescent="0.2">
      <c r="B18" s="1"/>
      <c r="C18" s="52" t="s">
        <v>33</v>
      </c>
      <c r="D18" s="53"/>
      <c r="E18" s="54"/>
      <c r="F18" s="9"/>
      <c r="G18" s="10"/>
      <c r="H18" s="14" t="str">
        <f>IF(AND(ISBLANK(F18),ISBLANK(G18)),"?", "Anything entered in this row will be ignored")</f>
        <v>?</v>
      </c>
      <c r="I18" s="1">
        <v>-1</v>
      </c>
    </row>
    <row r="19" spans="2:9" ht="45"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38</v>
      </c>
      <c r="D21" s="13" t="s">
        <v>39</v>
      </c>
      <c r="E21" s="4"/>
      <c r="F21" s="7" t="s">
        <v>67</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40</v>
      </c>
      <c r="D22" s="13" t="s">
        <v>41</v>
      </c>
      <c r="E22" s="4"/>
      <c r="F22" s="7" t="s">
        <v>67</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42</v>
      </c>
      <c r="D23" s="13" t="s">
        <v>43</v>
      </c>
      <c r="E23" s="4"/>
      <c r="F23" s="7" t="s">
        <v>67</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customHeight="1" x14ac:dyDescent="0.2">
      <c r="B24" s="1">
        <v>1258128</v>
      </c>
      <c r="C24" s="3" t="s">
        <v>44</v>
      </c>
      <c r="D24" s="13" t="s">
        <v>45</v>
      </c>
      <c r="E24" s="4"/>
      <c r="F24" s="7"/>
      <c r="G24" s="8" t="s">
        <v>81</v>
      </c>
      <c r="H24" s="14" t="str">
        <f ca="1">IF(AND(
            OR(OFFSET($H24,0,-2) = "-",OFFSET($H24,0,-2) = ""),OFFSET($H24,0,-1) = ""),"Incomplete","Complete")</f>
        <v>Complete</v>
      </c>
      <c r="I24" s="1">
        <v>0</v>
      </c>
    </row>
    <row r="25" spans="2:9" ht="45" x14ac:dyDescent="0.2">
      <c r="B25" s="1">
        <v>1258129</v>
      </c>
      <c r="C25" s="3" t="s">
        <v>46</v>
      </c>
      <c r="D25" s="13" t="s">
        <v>47</v>
      </c>
      <c r="E25" s="4"/>
      <c r="F25" s="7" t="s">
        <v>23</v>
      </c>
      <c r="G25" s="8" t="s">
        <v>82</v>
      </c>
      <c r="H25" s="14" t="str">
        <f ca="1">IF(AND(
            OR(OFFSET($H25,0,-2) = "-",OFFSET($H25,0,-2) = ""),OFFSET($H25,0,-1) = ""),"Incomplete","Complete")</f>
        <v>Complete</v>
      </c>
      <c r="I25" s="1">
        <v>1</v>
      </c>
    </row>
    <row r="26" spans="2:9" ht="60" x14ac:dyDescent="0.2">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50</v>
      </c>
      <c r="D27" s="13" t="s">
        <v>51</v>
      </c>
      <c r="E27" s="4"/>
      <c r="F27" s="7" t="s">
        <v>23</v>
      </c>
      <c r="G27" s="8" t="s">
        <v>83</v>
      </c>
      <c r="H27" s="14" t="str">
        <f ca="1">IF(AND(
            OR(OFFSET($H27,0,-2) = "-",OFFSET($H27,0,-2) = ""),OFFSET($H27,0,-1) = ""),"Incomplete","Complete")</f>
        <v>Complete</v>
      </c>
      <c r="I27" s="1">
        <v>1</v>
      </c>
    </row>
    <row r="28" spans="2:9" ht="60" x14ac:dyDescent="0.2">
      <c r="B28" s="1">
        <v>1258139</v>
      </c>
      <c r="C28" s="3" t="s">
        <v>52</v>
      </c>
      <c r="D28" s="13" t="s">
        <v>53</v>
      </c>
      <c r="E28" s="4"/>
      <c r="F28" s="7" t="s">
        <v>23</v>
      </c>
      <c r="G28" s="8" t="s">
        <v>84</v>
      </c>
      <c r="H28" s="14" t="str">
        <f ca="1">IF(AND(
            OR(OFFSET($H28,0,-2) = "-",OFFSET($H28,0,-2) = ""),OFFSET($H28,0,-1) = ""),"Incomplete","Complete")</f>
        <v>Complete</v>
      </c>
      <c r="I28" s="1">
        <v>0</v>
      </c>
    </row>
    <row r="29" spans="2:9" ht="105" x14ac:dyDescent="0.2">
      <c r="B29" s="1">
        <v>1258141</v>
      </c>
      <c r="C29" s="3" t="s">
        <v>54</v>
      </c>
      <c r="D29" s="13" t="s">
        <v>55</v>
      </c>
      <c r="E29" s="4"/>
      <c r="F29" s="7" t="s">
        <v>23</v>
      </c>
      <c r="G29" s="8" t="s">
        <v>85</v>
      </c>
      <c r="H29" s="14" t="str">
        <f ca="1">IF(AND(
            OR(OFFSET($H29,0,-2) = "-",OFFSET($H29,0,-2) = ""),OFFSET($H29,0,-1) = ""),"Incomplete","Complete")</f>
        <v>Complete</v>
      </c>
      <c r="I29" s="1">
        <v>1</v>
      </c>
    </row>
    <row r="30" spans="2:9" ht="75" x14ac:dyDescent="0.2">
      <c r="B30" s="1">
        <v>1363343</v>
      </c>
      <c r="C30" s="3" t="s">
        <v>56</v>
      </c>
      <c r="D30" s="13" t="s">
        <v>57</v>
      </c>
      <c r="E30" s="4"/>
      <c r="F30" s="7" t="s">
        <v>23</v>
      </c>
      <c r="G30" s="8" t="s">
        <v>90</v>
      </c>
      <c r="H30" s="14" t="str">
        <f ca="1">IF(AND(
            OR(OFFSET($H30,0,-2) = "-",OFFSET($H30,0,-2) = ""),OFFSET($H30,0,-1) = ""),"Incomplete","Complete")</f>
        <v>Complete</v>
      </c>
      <c r="I30" s="1">
        <v>0</v>
      </c>
    </row>
    <row r="31" spans="2:9" ht="45" x14ac:dyDescent="0.2">
      <c r="B31" s="1">
        <v>1363448</v>
      </c>
      <c r="C31" s="3" t="s">
        <v>58</v>
      </c>
      <c r="D31" s="13" t="s">
        <v>59</v>
      </c>
      <c r="E31" s="4"/>
      <c r="F31" s="7" t="s">
        <v>66</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60</v>
      </c>
      <c r="D32" s="13" t="s">
        <v>61</v>
      </c>
      <c r="E32" s="4"/>
      <c r="F32" s="7" t="s">
        <v>23</v>
      </c>
      <c r="G32" s="8" t="s">
        <v>89</v>
      </c>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b edwards</cp:lastModifiedBy>
  <dcterms:created xsi:type="dcterms:W3CDTF">2025-03-03T17:44:35Z</dcterms:created>
  <dcterms:modified xsi:type="dcterms:W3CDTF">2025-03-12T19:17:18Z</dcterms:modified>
  <cp:category/>
</cp:coreProperties>
</file>