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ahmonroe.sharepoint.com/sites/Grants/Shared Documents/General/HSAB/HSAB 25-26/"/>
    </mc:Choice>
  </mc:AlternateContent>
  <xr:revisionPtr revIDLastSave="523" documentId="8_{23D1892D-97AC-4BAF-9378-E3EADE27C6F8}" xr6:coauthVersionLast="47" xr6:coauthVersionMax="47" xr10:uidLastSave="{6DDD9F06-5CC8-49C9-A18D-E414A5925F64}"/>
  <bookViews>
    <workbookView xWindow="-57720" yWindow="-795" windowWidth="29040" windowHeight="15720"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28" i="4" s="1"/>
  <c r="D13" i="5"/>
  <c r="D45" i="5" s="1"/>
  <c r="B13" i="5"/>
  <c r="B45" i="5" s="1"/>
  <c r="C19" i="5" s="1"/>
  <c r="E10" i="5" l="1"/>
  <c r="E16" i="5"/>
  <c r="E17" i="5"/>
  <c r="E27" i="5"/>
  <c r="E37" i="5"/>
  <c r="E7" i="5"/>
  <c r="E28" i="5"/>
  <c r="E38" i="5"/>
  <c r="E18" i="5"/>
  <c r="E21" i="5"/>
  <c r="E30" i="5"/>
  <c r="E39" i="5"/>
  <c r="E20" i="5"/>
  <c r="E23" i="5"/>
  <c r="E33" i="5"/>
  <c r="E41" i="5"/>
  <c r="E24" i="5"/>
  <c r="E34" i="5"/>
  <c r="E42" i="5"/>
  <c r="E12" i="5"/>
  <c r="E25" i="5"/>
  <c r="E35" i="5"/>
  <c r="E43" i="5"/>
  <c r="E26" i="5"/>
  <c r="E36" i="5"/>
  <c r="E44" i="5"/>
  <c r="E19" i="5"/>
  <c r="E22" i="5"/>
  <c r="E32" i="5"/>
  <c r="E40" i="5"/>
  <c r="E9" i="5"/>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39" i="4"/>
  <c r="C17" i="4"/>
  <c r="C30" i="4"/>
  <c r="C38" i="4"/>
  <c r="C36" i="4"/>
  <c r="C22" i="4"/>
  <c r="C21" i="4"/>
  <c r="C20" i="4"/>
  <c r="C32" i="4"/>
  <c r="C18" i="4"/>
  <c r="C4" i="4"/>
  <c r="C16" i="4"/>
  <c r="C29" i="4"/>
  <c r="C25" i="4"/>
  <c r="C24" i="4"/>
  <c r="C37" i="4"/>
  <c r="C23" i="4"/>
  <c r="C35" i="4"/>
  <c r="C34"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<sst xmlns="http://schemas.openxmlformats.org/spreadsheetml/2006/main" count="312" uniqueCount="205">
  <si>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</si>
  <si>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</si>
  <si>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</si>
  <si>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</si>
  <si>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</si>
  <si>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</si>
  <si>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</si>
  <si>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</si>
  <si>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</si>
  <si>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</si>
  <si>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</si>
  <si>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</si>
  <si>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</si>
  <si>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</si>
  <si>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</si>
  <si>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</si>
  <si>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</si>
  <si>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</si>
  <si>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</si>
  <si>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</si>
  <si>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</si>
  <si>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</si>
  <si>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</si>
  <si>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</si>
  <si>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</si>
  <si>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</si>
  <si>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</si>
  <si>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</si>
  <si>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</si>
  <si>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</si>
  <si>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</si>
  <si>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</si>
  <si>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</si>
  <si>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</si>
  <si>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</si>
  <si>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</si>
  <si>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</si>
  <si>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</si>
  <si>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</si>
  <si>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</si>
  <si>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</si>
  <si>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</si>
  <si>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</si>
  <si>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</si>
  <si>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</si>
  <si>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</si>
  <si>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</si>
  <si>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</si>
  <si>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</si>
  <si>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</si>
  <si>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</si>
  <si>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</si>
  <si>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</si>
  <si>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</si>
  <si>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</si>
  <si>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</si>
  <si>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</si>
  <si>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</si>
  <si>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</si>
  <si>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</si>
  <si>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</si>
  <si>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</si>
  <si>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</si>
  <si>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</si>
  <si>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</si>
  <si>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</si>
  <si>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</si>
  <si>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</si>
  <si>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</si>
  <si>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</si>
  <si>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</si>
  <si>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</si>
  <si>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</si>
  <si>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</si>
  <si>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</si>
  <si>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</si>
  <si>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</si>
  <si>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</si>
  <si>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</si>
  <si>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</si>
  <si>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</si>
  <si>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</si>
  <si>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</si>
  <si>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</si>
  <si>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</si>
  <si>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</si>
  <si>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</si>
  <si>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</si>
  <si>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</si>
  <si>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</si>
  <si>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</si>
  <si>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</si>
  <si>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</si>
  <si>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</si>
  <si>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</si>
  <si>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</si>
  <si>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</si>
  <si>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</si>
  <si>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</si>
  <si>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Stephen Aube, Non Voting Member</t>
  </si>
  <si>
    <t>Client Liaison</t>
  </si>
  <si>
    <t>Key West</t>
  </si>
  <si>
    <t>(305) 766-9176</t>
  </si>
  <si>
    <t>Rebecca Balcer / President</t>
  </si>
  <si>
    <t>Community Development</t>
  </si>
  <si>
    <t>(614) 264-2190</t>
  </si>
  <si>
    <t>Laurie McChesney / Vice President</t>
  </si>
  <si>
    <t>Real Estate Broker</t>
  </si>
  <si>
    <t>(305) 294-3040</t>
  </si>
  <si>
    <t>Neil Chamberlain /Treasurer</t>
  </si>
  <si>
    <t>Business Owner</t>
  </si>
  <si>
    <t>(305) 849-1427</t>
  </si>
  <si>
    <t>Gregory Oropeza / Secretary</t>
  </si>
  <si>
    <t>Attorney</t>
  </si>
  <si>
    <t>(305) 509-2874</t>
  </si>
  <si>
    <t>Christopher Elwell</t>
  </si>
  <si>
    <t>(305) 481-1790</t>
  </si>
  <si>
    <t>Marcus Varner</t>
  </si>
  <si>
    <t>(305) 294-7928</t>
  </si>
  <si>
    <t>Donna Feldman</t>
  </si>
  <si>
    <t>Property Mgmt</t>
  </si>
  <si>
    <t>(305) 294-7492</t>
  </si>
  <si>
    <t>John Spottswood III</t>
  </si>
  <si>
    <t>(305) 359-2360</t>
  </si>
  <si>
    <t>Juan Benetiz</t>
  </si>
  <si>
    <t>(305) 587-9230</t>
  </si>
  <si>
    <t>Jacqueline Luhta</t>
  </si>
  <si>
    <t>Banking/VP</t>
  </si>
  <si>
    <t>(305) 731-3563</t>
  </si>
  <si>
    <t>David Campbell-Odell</t>
  </si>
  <si>
    <t>Nurse Practitioner/PhD</t>
  </si>
  <si>
    <t>(305) 394-4785</t>
  </si>
  <si>
    <t>Dawn Thornburgh</t>
  </si>
  <si>
    <t>(305) 304-1067</t>
  </si>
  <si>
    <t>Stephanie Kapel</t>
  </si>
  <si>
    <t>Homeless Programs/FKOC</t>
  </si>
  <si>
    <t xml:space="preserve">Keri Colette </t>
  </si>
  <si>
    <t>Bryan Green</t>
  </si>
  <si>
    <t>Architect</t>
  </si>
  <si>
    <t>Medical Software</t>
  </si>
  <si>
    <t>(508) 395-6439</t>
  </si>
  <si>
    <t>(912) 651-2363</t>
  </si>
  <si>
    <t>(305) 304-0650</t>
  </si>
  <si>
    <t>Executive Director</t>
  </si>
  <si>
    <t>A</t>
  </si>
  <si>
    <t>Deputy Director</t>
  </si>
  <si>
    <t>Finance Director</t>
  </si>
  <si>
    <t xml:space="preserve">Accountant </t>
  </si>
  <si>
    <t>Health Communication Specialists</t>
  </si>
  <si>
    <t>P</t>
  </si>
  <si>
    <t>Junior Accountant</t>
  </si>
  <si>
    <t>Front Desk</t>
  </si>
  <si>
    <t>Medical Case Manager</t>
  </si>
  <si>
    <t xml:space="preserve">Director of Client Services </t>
  </si>
  <si>
    <t>Director of Compliance</t>
  </si>
  <si>
    <t>Intensive RN - Medical Case Manager</t>
  </si>
  <si>
    <t>X</t>
  </si>
  <si>
    <t>Property Manager</t>
  </si>
  <si>
    <t>Housing Case Manager</t>
  </si>
  <si>
    <t xml:space="preserve">Director of Facilities </t>
  </si>
  <si>
    <t>Maintenance Engineer</t>
  </si>
  <si>
    <t>Payroll Taxes, Health Insurance, Life Insurance, Retirement Plan (401K)</t>
  </si>
  <si>
    <r>
      <rPr>
        <b/>
        <sz val="11"/>
        <rFont val="Candara"/>
        <family val="2"/>
      </rPr>
      <t>Beginning:  1/1/2025</t>
    </r>
    <r>
      <rPr>
        <vertAlign val="superscript"/>
        <sz val="8"/>
        <rFont val="Candara"/>
        <family val="2"/>
      </rPr>
      <t xml:space="preserve">      </t>
    </r>
    <r>
      <rPr>
        <b/>
        <sz val="11"/>
        <rFont val="Candara"/>
        <family val="2"/>
      </rPr>
      <t>&amp;
Ending:        12/31/2025</t>
    </r>
  </si>
  <si>
    <r>
      <rPr>
        <b/>
        <sz val="11"/>
        <rFont val="Candara"/>
        <family val="2"/>
      </rPr>
      <t>Beginning:   1/1/2026</t>
    </r>
    <r>
      <rPr>
        <vertAlign val="superscript"/>
        <sz val="8"/>
        <rFont val="Candara"/>
        <family val="2"/>
      </rPr>
      <t xml:space="preserve">    </t>
    </r>
    <r>
      <rPr>
        <b/>
        <sz val="11"/>
        <rFont val="Candara"/>
        <family val="2"/>
      </rPr>
      <t>&amp;
Ending:          12/31/2026</t>
    </r>
  </si>
  <si>
    <t>A/P</t>
  </si>
  <si>
    <t>HSAB</t>
  </si>
  <si>
    <t>Ryan White</t>
  </si>
  <si>
    <t>State HOPWA</t>
  </si>
  <si>
    <t>HIV Prevention</t>
  </si>
  <si>
    <t>CDO-HOPWA</t>
  </si>
  <si>
    <t>HUD-SHP</t>
  </si>
  <si>
    <t>Klaus Murphy</t>
  </si>
  <si>
    <t>Campbell Foundation</t>
  </si>
  <si>
    <t>Sherman Trust</t>
  </si>
  <si>
    <t xml:space="preserve">Community Foundation </t>
  </si>
  <si>
    <t>Broadway Cares</t>
  </si>
  <si>
    <t>Special Events</t>
  </si>
  <si>
    <t>Rental Revenue</t>
  </si>
  <si>
    <t>Management Fees</t>
  </si>
  <si>
    <t>Donations</t>
  </si>
  <si>
    <t>Director of Development</t>
  </si>
  <si>
    <t xml:space="preserve">HR/Accountant </t>
  </si>
  <si>
    <t>All HIV + clients less than 400% of Federal Poverty Level</t>
  </si>
  <si>
    <t xml:space="preserve">All HIV + clients </t>
  </si>
  <si>
    <t>All HIV + clients and tenants within AHI Facilities</t>
  </si>
  <si>
    <t>All Consumers - HIV Awarness, PrEP/nPEP, HIV + clients</t>
  </si>
  <si>
    <t xml:space="preserve">All HIV + clients and tenants within AHI Facilities </t>
  </si>
  <si>
    <t>All Consumers, HIV + Cordinated Assessment within the MC-CoC</t>
  </si>
  <si>
    <t>All Consumers</t>
  </si>
  <si>
    <t>Rent/Emergency Housing Assistance</t>
  </si>
  <si>
    <t>Food Vouchers/Nutritional Services</t>
  </si>
  <si>
    <t>Health Insurance Co-Payments</t>
  </si>
  <si>
    <t>Medical Transport</t>
  </si>
  <si>
    <t>Emergency Assistance</t>
  </si>
  <si>
    <t>Medical Case Management</t>
  </si>
  <si>
    <t>Mental Health/Substance Counseling</t>
  </si>
  <si>
    <t>Oral Health</t>
  </si>
  <si>
    <t>Linkage to Care</t>
  </si>
  <si>
    <t>RN-Intensive Case Management</t>
  </si>
  <si>
    <t>Housing Services / Property Mgmt</t>
  </si>
  <si>
    <t>HIV Testing Outreach</t>
  </si>
  <si>
    <t>county-wide</t>
  </si>
  <si>
    <t>8 AM - 5 PM</t>
  </si>
  <si>
    <r>
      <rPr>
        <sz val="9"/>
        <rFont val="Candara"/>
        <family val="2"/>
      </rPr>
      <t>Current number of unduplicated clients for the entire agency ("snapshot") as of   02</t>
    </r>
    <r>
      <rPr>
        <vertAlign val="superscript"/>
        <sz val="12"/>
        <rFont val="Candara"/>
        <family val="2"/>
      </rPr>
      <t xml:space="preserve"> </t>
    </r>
    <r>
      <rPr>
        <sz val="9"/>
        <rFont val="Candara"/>
        <family val="2"/>
      </rPr>
      <t>/ 28</t>
    </r>
    <r>
      <rPr>
        <vertAlign val="superscript"/>
        <sz val="12"/>
        <rFont val="Candara"/>
        <family val="2"/>
      </rPr>
      <t xml:space="preserve">  </t>
    </r>
    <r>
      <rPr>
        <sz val="9"/>
        <rFont val="Candara"/>
        <family val="2"/>
      </rPr>
      <t>/ 2025</t>
    </r>
  </si>
  <si>
    <t>The Agency's Target Population is 551 households living with HIV/AIDS and the goal is retain them in care with a suppressed viral load.   
Achieved outcomes for the Agency are 294 HIV + households, which are retained in care, and 94.5% of them have reached viral suppression and 7.9% are at an Acuity Level 1 (stable).  We also have achieved a 1.9% positive movement from acute and barrier levels to stable resulting in better health outcomes. 
An estimated 183 people living with HIV aren't in care and the Agency is working with the Monroe County Health Department toward linkage to care for those who have fallen out of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</si>
</sst>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 #,##0"/>
    <numFmt numFmtId="167" formatCode="\$\ #,##0.00"/>
    <numFmt numFmtId="168" formatCode="\$\ 0.00"/>
    <numFmt numFmtId="169" formatCode="\$\ 0"/>
  </numFmts>
  <fonts count="44"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8"/>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6">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 fontId="2" fillId="0" borderId="1" xfId="0" applyNumberFormat="1"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17" fontId="3" fillId="0" borderId="1" xfId="0" applyNumberFormat="1" applyFont="1" applyBorder="1" applyAlignment="1" applyProtection="1">
      <alignment horizontal="center" vertical="top" wrapText="1"/>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49530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tabSelected="1" workbookViewId="0">
      <selection activeCell="E4" sqref="E4"/>
    </sheetView>
  </sheetViews>
  <sheetFormatPr defaultRowHeight="13" x14ac:dyDescent="0.3"/>
  <cols>
    <col min="1" max="2" width="3.296875" customWidth="1"/>
    <col min="3" max="3" width="1.19921875" customWidth="1"/>
    <col min="4" max="4" width="23.296875" customWidth="1"/>
    <col min="5" max="5" width="17.796875" customWidth="1"/>
    <col min="6" max="6" width="12.19921875" customWidth="1"/>
    <col min="7" max="7" width="17.296875" customWidth="1"/>
    <col min="8" max="8" width="14.296875" customWidth="1"/>
    <col min="9" max="9" width="16.296875" customWidth="1"/>
    <col min="10" max="11" width="2.19921875" customWidth="1"/>
    <col min="12" max="12" width="4.69921875" customWidth="1"/>
    <col min="13" max="13" width="1.19921875" customWidth="1"/>
  </cols>
  <sheetData>
    <row r="1" spans="1:13" ht="43" customHeight="1" x14ac:dyDescent="0.3">
      <c r="B1" s="7"/>
      <c r="D1" s="107" t="s">
        <v>82</v>
      </c>
      <c r="E1" s="107"/>
      <c r="F1" s="107"/>
      <c r="G1" s="107"/>
      <c r="H1" s="107"/>
      <c r="I1" s="107"/>
      <c r="J1" s="6"/>
      <c r="K1" s="7"/>
      <c r="L1" s="7"/>
      <c r="M1" s="7"/>
    </row>
    <row r="2" spans="1:13" ht="29" x14ac:dyDescent="0.3">
      <c r="A2" s="1"/>
      <c r="B2" s="108"/>
      <c r="C2" s="108"/>
      <c r="D2" s="2" t="s">
        <v>0</v>
      </c>
      <c r="E2" s="8" t="s">
        <v>1</v>
      </c>
      <c r="F2" s="8" t="s">
        <v>2</v>
      </c>
      <c r="G2" s="8" t="s">
        <v>3</v>
      </c>
      <c r="H2" s="8" t="s">
        <v>4</v>
      </c>
      <c r="I2" s="9" t="s">
        <v>5</v>
      </c>
      <c r="J2" s="108"/>
      <c r="K2" s="108"/>
      <c r="L2" s="108"/>
      <c r="M2" s="108"/>
    </row>
    <row r="3" spans="1:13" ht="16" customHeight="1" x14ac:dyDescent="0.3">
      <c r="A3" s="1"/>
      <c r="B3" s="108"/>
      <c r="C3" s="108"/>
      <c r="D3" s="77" t="s">
        <v>99</v>
      </c>
      <c r="E3" s="77" t="s">
        <v>100</v>
      </c>
      <c r="F3" s="77" t="s">
        <v>101</v>
      </c>
      <c r="G3" s="78" t="s">
        <v>102</v>
      </c>
      <c r="H3" s="79">
        <v>10</v>
      </c>
      <c r="I3" s="104">
        <v>46023</v>
      </c>
      <c r="J3" s="108"/>
      <c r="K3" s="108"/>
      <c r="L3" s="108"/>
      <c r="M3" s="108"/>
    </row>
    <row r="4" spans="1:13" ht="15" customHeight="1" x14ac:dyDescent="0.3">
      <c r="A4" s="1"/>
      <c r="B4" s="108"/>
      <c r="C4" s="108"/>
      <c r="D4" s="77" t="s">
        <v>103</v>
      </c>
      <c r="E4" s="77" t="s">
        <v>104</v>
      </c>
      <c r="F4" s="77" t="s">
        <v>101</v>
      </c>
      <c r="G4" s="77" t="s">
        <v>105</v>
      </c>
      <c r="H4" s="79">
        <v>7</v>
      </c>
      <c r="I4" s="104">
        <v>46023</v>
      </c>
      <c r="J4" s="108"/>
      <c r="K4" s="108"/>
      <c r="L4" s="108"/>
      <c r="M4" s="108"/>
    </row>
    <row r="5" spans="1:13" ht="15" customHeight="1" x14ac:dyDescent="0.3">
      <c r="A5" s="1"/>
      <c r="B5" s="108"/>
      <c r="C5" s="108"/>
      <c r="D5" s="77" t="s">
        <v>106</v>
      </c>
      <c r="E5" s="77" t="s">
        <v>107</v>
      </c>
      <c r="F5" s="77" t="s">
        <v>101</v>
      </c>
      <c r="G5" s="78" t="s">
        <v>108</v>
      </c>
      <c r="H5" s="79">
        <v>16</v>
      </c>
      <c r="I5" s="104">
        <v>46023</v>
      </c>
      <c r="J5" s="108"/>
      <c r="K5" s="108"/>
      <c r="L5" s="108"/>
      <c r="M5" s="108"/>
    </row>
    <row r="6" spans="1:13" ht="15" customHeight="1" x14ac:dyDescent="0.3">
      <c r="A6" s="1"/>
      <c r="B6" s="108"/>
      <c r="C6" s="108"/>
      <c r="D6" s="77" t="s">
        <v>109</v>
      </c>
      <c r="E6" s="77" t="s">
        <v>110</v>
      </c>
      <c r="F6" s="77" t="s">
        <v>101</v>
      </c>
      <c r="G6" s="78" t="s">
        <v>111</v>
      </c>
      <c r="H6" s="79">
        <v>10</v>
      </c>
      <c r="I6" s="104">
        <v>46023</v>
      </c>
      <c r="J6" s="108"/>
      <c r="K6" s="108"/>
      <c r="L6" s="108"/>
      <c r="M6" s="108"/>
    </row>
    <row r="7" spans="1:13" ht="16" customHeight="1" x14ac:dyDescent="0.3">
      <c r="A7" s="1"/>
      <c r="B7" s="108"/>
      <c r="C7" s="108"/>
      <c r="D7" s="77" t="s">
        <v>112</v>
      </c>
      <c r="E7" s="77" t="s">
        <v>113</v>
      </c>
      <c r="F7" s="77" t="s">
        <v>101</v>
      </c>
      <c r="G7" s="78" t="s">
        <v>114</v>
      </c>
      <c r="H7" s="79">
        <v>10</v>
      </c>
      <c r="I7" s="104">
        <v>46023</v>
      </c>
      <c r="J7" s="108"/>
      <c r="K7" s="108"/>
      <c r="L7" s="108"/>
      <c r="M7" s="108"/>
    </row>
    <row r="8" spans="1:13" ht="15" customHeight="1" x14ac:dyDescent="0.3">
      <c r="A8" s="1"/>
      <c r="B8" s="108"/>
      <c r="C8" s="108"/>
      <c r="D8" s="77" t="s">
        <v>115</v>
      </c>
      <c r="E8" s="77" t="s">
        <v>110</v>
      </c>
      <c r="F8" s="77" t="s">
        <v>101</v>
      </c>
      <c r="G8" s="78" t="s">
        <v>116</v>
      </c>
      <c r="H8" s="79">
        <v>13</v>
      </c>
      <c r="I8" s="104">
        <v>46023</v>
      </c>
      <c r="J8" s="108"/>
      <c r="K8" s="108"/>
      <c r="L8" s="108"/>
      <c r="M8" s="108"/>
    </row>
    <row r="9" spans="1:13" ht="15" customHeight="1" x14ac:dyDescent="0.3">
      <c r="A9" s="1"/>
      <c r="B9" s="108"/>
      <c r="C9" s="108"/>
      <c r="D9" s="77" t="s">
        <v>117</v>
      </c>
      <c r="E9" s="77" t="s">
        <v>110</v>
      </c>
      <c r="F9" s="77" t="s">
        <v>101</v>
      </c>
      <c r="G9" s="78" t="s">
        <v>118</v>
      </c>
      <c r="H9" s="79">
        <v>16</v>
      </c>
      <c r="I9" s="104">
        <v>46023</v>
      </c>
      <c r="J9" s="108"/>
      <c r="K9" s="108"/>
      <c r="L9" s="108"/>
      <c r="M9" s="108"/>
    </row>
    <row r="10" spans="1:13" ht="15" customHeight="1" x14ac:dyDescent="0.3">
      <c r="A10" s="1"/>
      <c r="B10" s="108"/>
      <c r="C10" s="108"/>
      <c r="D10" s="77" t="s">
        <v>119</v>
      </c>
      <c r="E10" s="77" t="s">
        <v>120</v>
      </c>
      <c r="F10" s="77" t="s">
        <v>101</v>
      </c>
      <c r="G10" s="78" t="s">
        <v>121</v>
      </c>
      <c r="H10" s="79">
        <v>22</v>
      </c>
      <c r="I10" s="104">
        <v>46023</v>
      </c>
      <c r="J10" s="108"/>
      <c r="K10" s="108"/>
      <c r="L10" s="108"/>
      <c r="M10" s="108"/>
    </row>
    <row r="11" spans="1:13" ht="16" customHeight="1" x14ac:dyDescent="0.3">
      <c r="A11" s="1"/>
      <c r="B11" s="108"/>
      <c r="C11" s="108"/>
      <c r="D11" s="77" t="s">
        <v>122</v>
      </c>
      <c r="E11" s="77" t="s">
        <v>107</v>
      </c>
      <c r="F11" s="77" t="s">
        <v>101</v>
      </c>
      <c r="G11" s="78" t="s">
        <v>123</v>
      </c>
      <c r="H11" s="79">
        <v>10</v>
      </c>
      <c r="I11" s="104">
        <v>46023</v>
      </c>
      <c r="J11" s="108"/>
      <c r="K11" s="108"/>
      <c r="L11" s="108"/>
      <c r="M11" s="108"/>
    </row>
    <row r="12" spans="1:13" ht="15" customHeight="1" x14ac:dyDescent="0.3">
      <c r="A12" s="1"/>
      <c r="B12" s="108"/>
      <c r="C12" s="108"/>
      <c r="D12" s="77" t="s">
        <v>124</v>
      </c>
      <c r="E12" s="77" t="s">
        <v>107</v>
      </c>
      <c r="F12" s="77" t="s">
        <v>101</v>
      </c>
      <c r="G12" s="78" t="s">
        <v>125</v>
      </c>
      <c r="H12" s="79">
        <v>5</v>
      </c>
      <c r="I12" s="104">
        <v>46143</v>
      </c>
      <c r="J12" s="108"/>
      <c r="K12" s="108"/>
      <c r="L12" s="108"/>
      <c r="M12" s="108"/>
    </row>
    <row r="13" spans="1:13" ht="15" customHeight="1" x14ac:dyDescent="0.3">
      <c r="A13" s="1"/>
      <c r="B13" s="108"/>
      <c r="C13" s="108"/>
      <c r="D13" s="77" t="s">
        <v>126</v>
      </c>
      <c r="E13" s="77" t="s">
        <v>127</v>
      </c>
      <c r="F13" s="77" t="s">
        <v>101</v>
      </c>
      <c r="G13" s="78" t="s">
        <v>128</v>
      </c>
      <c r="H13" s="79">
        <v>5</v>
      </c>
      <c r="I13" s="104">
        <v>46143</v>
      </c>
      <c r="J13" s="108"/>
      <c r="K13" s="108"/>
      <c r="L13" s="108"/>
      <c r="M13" s="108"/>
    </row>
    <row r="14" spans="1:13" ht="15" customHeight="1" x14ac:dyDescent="0.3">
      <c r="A14" s="1"/>
      <c r="B14" s="108"/>
      <c r="C14" s="108"/>
      <c r="D14" s="77" t="s">
        <v>129</v>
      </c>
      <c r="E14" s="77" t="s">
        <v>130</v>
      </c>
      <c r="F14" s="77" t="s">
        <v>101</v>
      </c>
      <c r="G14" s="78" t="s">
        <v>131</v>
      </c>
      <c r="H14" s="79">
        <v>6</v>
      </c>
      <c r="I14" s="104">
        <v>46143</v>
      </c>
      <c r="J14" s="108"/>
      <c r="K14" s="108"/>
      <c r="L14" s="108"/>
      <c r="M14" s="108"/>
    </row>
    <row r="15" spans="1:13" ht="16" customHeight="1" x14ac:dyDescent="0.3">
      <c r="A15" s="1"/>
      <c r="B15" s="108"/>
      <c r="C15" s="108"/>
      <c r="D15" s="77" t="s">
        <v>132</v>
      </c>
      <c r="E15" s="77" t="s">
        <v>107</v>
      </c>
      <c r="F15" s="77" t="s">
        <v>101</v>
      </c>
      <c r="G15" s="78" t="s">
        <v>133</v>
      </c>
      <c r="H15" s="79">
        <v>6</v>
      </c>
      <c r="I15" s="104">
        <v>46143</v>
      </c>
      <c r="J15" s="108"/>
      <c r="K15" s="108"/>
      <c r="L15" s="108"/>
      <c r="M15" s="108"/>
    </row>
    <row r="16" spans="1:13" ht="15" customHeight="1" x14ac:dyDescent="0.3">
      <c r="A16" s="1"/>
      <c r="B16" s="108"/>
      <c r="C16" s="108"/>
      <c r="D16" s="77" t="s">
        <v>134</v>
      </c>
      <c r="E16" s="77" t="s">
        <v>135</v>
      </c>
      <c r="F16" s="77" t="s">
        <v>101</v>
      </c>
      <c r="G16" s="78" t="s">
        <v>141</v>
      </c>
      <c r="H16" s="79">
        <v>1</v>
      </c>
      <c r="I16" s="104">
        <v>46143</v>
      </c>
      <c r="J16" s="108"/>
      <c r="K16" s="108"/>
      <c r="L16" s="108"/>
      <c r="M16" s="108"/>
    </row>
    <row r="17" spans="1:13" ht="15" customHeight="1" x14ac:dyDescent="0.3">
      <c r="A17" s="1"/>
      <c r="B17" s="108"/>
      <c r="C17" s="108"/>
      <c r="D17" s="77" t="s">
        <v>136</v>
      </c>
      <c r="E17" s="77" t="s">
        <v>139</v>
      </c>
      <c r="F17" s="77" t="s">
        <v>101</v>
      </c>
      <c r="G17" s="78" t="s">
        <v>140</v>
      </c>
      <c r="H17" s="79">
        <v>1</v>
      </c>
      <c r="I17" s="104">
        <v>46143</v>
      </c>
      <c r="J17" s="108"/>
      <c r="K17" s="108"/>
      <c r="L17" s="108"/>
      <c r="M17" s="108"/>
    </row>
    <row r="18" spans="1:13" ht="15" customHeight="1" x14ac:dyDescent="0.3">
      <c r="A18" s="1"/>
      <c r="B18" s="108"/>
      <c r="C18" s="108"/>
      <c r="D18" s="105" t="s">
        <v>137</v>
      </c>
      <c r="E18" s="105" t="s">
        <v>138</v>
      </c>
      <c r="F18" s="105" t="s">
        <v>101</v>
      </c>
      <c r="G18" s="105" t="s">
        <v>142</v>
      </c>
      <c r="H18" s="105">
        <v>1</v>
      </c>
      <c r="I18" s="106">
        <v>46023</v>
      </c>
      <c r="J18" s="108"/>
      <c r="K18" s="108"/>
      <c r="L18" s="108"/>
      <c r="M18" s="108"/>
    </row>
    <row r="19" spans="1:13" ht="15" customHeight="1" x14ac:dyDescent="0.3">
      <c r="A19" s="1"/>
      <c r="B19" s="108"/>
      <c r="C19" s="108"/>
      <c r="D19" s="80"/>
      <c r="E19" s="80"/>
      <c r="F19" s="80"/>
      <c r="G19" s="80"/>
      <c r="H19" s="80"/>
      <c r="I19" s="81"/>
      <c r="J19" s="108"/>
      <c r="K19" s="108"/>
      <c r="L19" s="108"/>
      <c r="M19" s="108"/>
    </row>
    <row r="20" spans="1:13" ht="16" customHeight="1" x14ac:dyDescent="0.3">
      <c r="A20" s="1"/>
      <c r="B20" s="108"/>
      <c r="C20" s="108"/>
      <c r="D20" s="80"/>
      <c r="E20" s="80"/>
      <c r="F20" s="80"/>
      <c r="G20" s="80"/>
      <c r="H20" s="80"/>
      <c r="I20" s="81"/>
      <c r="J20" s="108"/>
      <c r="K20" s="108"/>
      <c r="L20" s="108"/>
      <c r="M20" s="108"/>
    </row>
    <row r="21" spans="1:13" ht="15.65" customHeight="1" x14ac:dyDescent="0.3">
      <c r="A21" s="1"/>
      <c r="B21" s="108"/>
      <c r="C21" s="108"/>
      <c r="D21" s="80"/>
      <c r="E21" s="80"/>
      <c r="F21" s="80"/>
      <c r="G21" s="80"/>
      <c r="H21" s="80"/>
      <c r="I21" s="81"/>
      <c r="J21" s="108"/>
      <c r="K21" s="108"/>
      <c r="L21" s="108"/>
      <c r="M21" s="108"/>
    </row>
    <row r="26" spans="1:13" ht="16.5" customHeight="1" x14ac:dyDescent="0.3"/>
    <row r="27" spans="1:13" ht="16.5" customHeight="1" x14ac:dyDescent="0.3"/>
    <row r="29" spans="1:13" ht="15" customHeight="1" x14ac:dyDescent="0.3"/>
    <row r="30" spans="1:13" ht="14.15" customHeight="1" x14ac:dyDescent="0.3"/>
    <row r="31" spans="1:13" ht="15" customHeight="1" x14ac:dyDescent="0.3"/>
    <row r="32" spans="1:13" ht="14.15" customHeight="1" x14ac:dyDescent="0.3"/>
    <row r="33" ht="15" customHeight="1" x14ac:dyDescent="0.3"/>
    <row r="34" ht="14.15" customHeight="1" x14ac:dyDescent="0.3"/>
    <row r="35" ht="15" customHeight="1" x14ac:dyDescent="0.3"/>
    <row r="36" ht="15" customHeight="1" x14ac:dyDescent="0.3"/>
    <row r="37" ht="14.15" customHeight="1" x14ac:dyDescent="0.3"/>
    <row r="38" ht="15" customHeight="1" x14ac:dyDescent="0.3"/>
    <row r="39" ht="14.15" customHeight="1" x14ac:dyDescent="0.3"/>
    <row r="40" ht="15" customHeight="1" x14ac:dyDescent="0.3"/>
    <row r="41" ht="14.15" customHeight="1" x14ac:dyDescent="0.3"/>
    <row r="42" ht="15" customHeight="1" x14ac:dyDescent="0.3"/>
    <row r="43" ht="14.15" customHeight="1" x14ac:dyDescent="0.3"/>
    <row r="44" ht="15" customHeight="1" x14ac:dyDescent="0.3"/>
    <row r="45" ht="14.15" customHeight="1" x14ac:dyDescent="0.3"/>
    <row r="46" ht="15" customHeight="1" x14ac:dyDescent="0.3"/>
    <row r="47" ht="14.15" customHeight="1" x14ac:dyDescent="0.3"/>
    <row r="48" ht="15" customHeight="1" x14ac:dyDescent="0.3"/>
    <row r="49" ht="14.15" customHeight="1" x14ac:dyDescent="0.3"/>
    <row r="50" ht="15" customHeight="1" x14ac:dyDescent="0.3"/>
    <row r="51" ht="14.15" customHeight="1" x14ac:dyDescent="0.3"/>
    <row r="52" ht="15" customHeight="1" x14ac:dyDescent="0.3"/>
    <row r="53" ht="14.15" customHeight="1" x14ac:dyDescent="0.3"/>
    <row r="54" ht="15" customHeight="1" x14ac:dyDescent="0.3"/>
    <row r="55" ht="14.15" customHeight="1" x14ac:dyDescent="0.3"/>
    <row r="56" ht="15" customHeight="1" x14ac:dyDescent="0.3"/>
    <row r="57" ht="14.15" customHeight="1" x14ac:dyDescent="0.3"/>
    <row r="58" ht="15" customHeight="1" x14ac:dyDescent="0.3"/>
    <row r="59" ht="14.9" customHeight="1" x14ac:dyDescent="0.3"/>
    <row r="60" ht="19.399999999999999" customHeight="1" x14ac:dyDescent="0.3"/>
    <row r="61" ht="31.5" customHeight="1" x14ac:dyDescent="0.3"/>
    <row r="62" ht="21.75" customHeight="1" x14ac:dyDescent="0.3"/>
    <row r="63" ht="5.25" customHeight="1" x14ac:dyDescent="0.3"/>
    <row r="64" ht="14.15" customHeight="1" x14ac:dyDescent="0.3"/>
    <row r="65" ht="21" customHeight="1" x14ac:dyDescent="0.3"/>
    <row r="66" ht="33" customHeight="1" x14ac:dyDescent="0.3"/>
    <row r="67" ht="5.25" customHeight="1" x14ac:dyDescent="0.3"/>
    <row r="68" ht="16.5" customHeight="1" x14ac:dyDescent="0.3"/>
    <row r="69" ht="20.149999999999999" customHeight="1" x14ac:dyDescent="0.3"/>
    <row r="70" ht="11.15" customHeight="1" x14ac:dyDescent="0.3"/>
    <row r="71" ht="11.15" customHeight="1" x14ac:dyDescent="0.3"/>
    <row r="72" ht="11.15" customHeight="1" x14ac:dyDescent="0.3"/>
    <row r="73" ht="11.15" customHeight="1" x14ac:dyDescent="0.3"/>
    <row r="74" ht="11.15" customHeight="1" x14ac:dyDescent="0.3"/>
    <row r="75" ht="12" customHeight="1" x14ac:dyDescent="0.3"/>
    <row r="76" ht="11.15" customHeight="1" x14ac:dyDescent="0.3"/>
    <row r="77" ht="11.15" customHeight="1" x14ac:dyDescent="0.3"/>
    <row r="78" ht="11.15" customHeight="1" x14ac:dyDescent="0.3"/>
    <row r="79" ht="11.15" customHeight="1" x14ac:dyDescent="0.3"/>
    <row r="80" ht="11.15" customHeight="1" x14ac:dyDescent="0.3"/>
    <row r="81" ht="12" customHeight="1" x14ac:dyDescent="0.3"/>
    <row r="82" ht="11.15" customHeight="1" x14ac:dyDescent="0.3"/>
    <row r="83" ht="11.15" customHeight="1" x14ac:dyDescent="0.3"/>
    <row r="84" ht="11.15" customHeight="1" x14ac:dyDescent="0.3"/>
    <row r="85" ht="11.15" customHeight="1" x14ac:dyDescent="0.3"/>
    <row r="86" ht="11.15" customHeight="1" x14ac:dyDescent="0.3"/>
    <row r="87" ht="12" customHeight="1" x14ac:dyDescent="0.3"/>
    <row r="88" ht="11.15" customHeight="1" x14ac:dyDescent="0.3"/>
    <row r="89" ht="11.15" customHeight="1" x14ac:dyDescent="0.3"/>
    <row r="90" ht="11.15" customHeight="1" x14ac:dyDescent="0.3"/>
    <row r="91" ht="11.15" customHeight="1" x14ac:dyDescent="0.3"/>
    <row r="92" ht="39" customHeight="1" x14ac:dyDescent="0.3"/>
    <row r="93" ht="24" customHeight="1" x14ac:dyDescent="0.3"/>
    <row r="94" ht="26.25" customHeight="1" x14ac:dyDescent="0.3"/>
    <row r="95" ht="29.15" customHeight="1" x14ac:dyDescent="0.3"/>
    <row r="96" ht="120.65" customHeight="1" x14ac:dyDescent="0.3"/>
    <row r="97" ht="27" customHeight="1" x14ac:dyDescent="0.3"/>
    <row r="98" ht="71.150000000000006" customHeight="1" x14ac:dyDescent="0.3"/>
    <row r="99" ht="409" customHeight="1" x14ac:dyDescent="0.3"/>
    <row r="100" ht="365.25" customHeight="1" x14ac:dyDescent="0.3"/>
    <row r="101" ht="41.5" customHeight="1" x14ac:dyDescent="0.3"/>
    <row r="102" ht="41.9" customHeight="1" x14ac:dyDescent="0.3"/>
    <row r="103" ht="16.5"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6.5"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6.5" customHeight="1" x14ac:dyDescent="0.3"/>
    <row r="126" ht="18" customHeight="1" x14ac:dyDescent="0.3"/>
    <row r="127" ht="18" customHeight="1" x14ac:dyDescent="0.3"/>
    <row r="128" ht="19.399999999999999" customHeight="1" x14ac:dyDescent="0.3"/>
    <row r="129" ht="19.399999999999999" customHeight="1" x14ac:dyDescent="0.3"/>
    <row r="130" ht="19.399999999999999" customHeight="1" x14ac:dyDescent="0.3"/>
    <row r="131" ht="19.399999999999999" customHeight="1" x14ac:dyDescent="0.3"/>
    <row r="132" ht="19.399999999999999" customHeight="1" x14ac:dyDescent="0.3"/>
    <row r="133" ht="19.399999999999999" customHeight="1" x14ac:dyDescent="0.3"/>
    <row r="134" ht="19.399999999999999" customHeight="1" x14ac:dyDescent="0.3"/>
    <row r="135" ht="19.399999999999999" customHeight="1" x14ac:dyDescent="0.3"/>
    <row r="136" ht="19.399999999999999" customHeight="1" x14ac:dyDescent="0.3"/>
    <row r="137" ht="19.399999999999999" customHeight="1" x14ac:dyDescent="0.3"/>
    <row r="138" ht="19.399999999999999" customHeight="1" x14ac:dyDescent="0.3"/>
    <row r="139" ht="16.5" customHeight="1" x14ac:dyDescent="0.3"/>
    <row r="140" ht="51" customHeight="1" x14ac:dyDescent="0.3"/>
    <row r="141" ht="5.25" customHeight="1" x14ac:dyDescent="0.3"/>
    <row r="142" ht="33" customHeight="1" x14ac:dyDescent="0.3"/>
    <row r="143" ht="33" customHeight="1" x14ac:dyDescent="0.3"/>
    <row r="144" ht="16.5" customHeight="1" x14ac:dyDescent="0.3"/>
    <row r="145" ht="17.149999999999999" customHeight="1" x14ac:dyDescent="0.3"/>
    <row r="146" ht="16.5" customHeight="1" x14ac:dyDescent="0.3"/>
    <row r="147" ht="17.149999999999999" customHeight="1" x14ac:dyDescent="0.3"/>
    <row r="148" ht="17.149999999999999" customHeight="1" x14ac:dyDescent="0.3"/>
    <row r="149" ht="16.5" customHeight="1" x14ac:dyDescent="0.3"/>
    <row r="150" ht="17.149999999999999" customHeight="1" x14ac:dyDescent="0.3"/>
    <row r="151" ht="16.5" customHeight="1" x14ac:dyDescent="0.3"/>
    <row r="152" ht="17.149999999999999" customHeight="1" x14ac:dyDescent="0.3"/>
    <row r="153" ht="16.5" customHeight="1" x14ac:dyDescent="0.3"/>
    <row r="154" ht="17.149999999999999" customHeight="1" x14ac:dyDescent="0.3"/>
    <row r="155" ht="16.5" customHeight="1" x14ac:dyDescent="0.3"/>
    <row r="156" ht="17.149999999999999" customHeight="1" x14ac:dyDescent="0.3"/>
    <row r="157" ht="17.149999999999999" customHeight="1" x14ac:dyDescent="0.3"/>
    <row r="158" ht="16.5" customHeight="1" x14ac:dyDescent="0.3"/>
    <row r="159" ht="17.149999999999999" customHeight="1" x14ac:dyDescent="0.3"/>
    <row r="160" ht="16.5" customHeight="1" x14ac:dyDescent="0.3"/>
    <row r="161" ht="17.149999999999999" customHeight="1" x14ac:dyDescent="0.3"/>
    <row r="162" ht="16.5" customHeight="1" x14ac:dyDescent="0.3"/>
    <row r="163" ht="17.149999999999999" customHeight="1" x14ac:dyDescent="0.3"/>
    <row r="164" ht="17.149999999999999" customHeight="1" x14ac:dyDescent="0.3"/>
    <row r="165" ht="16.5" customHeight="1" x14ac:dyDescent="0.3"/>
    <row r="166" ht="17.149999999999999" customHeight="1" x14ac:dyDescent="0.3"/>
    <row r="167" ht="16" customHeight="1" x14ac:dyDescent="0.3"/>
    <row r="168" ht="16.5" customHeight="1" x14ac:dyDescent="0.3"/>
    <row r="169" ht="16" customHeight="1" x14ac:dyDescent="0.3"/>
    <row r="170" ht="17.149999999999999" customHeight="1" x14ac:dyDescent="0.3"/>
    <row r="171" ht="16" customHeight="1" x14ac:dyDescent="0.3"/>
    <row r="172" ht="17.149999999999999" customHeight="1" x14ac:dyDescent="0.3"/>
    <row r="173" ht="17.149999999999999" customHeight="1" x14ac:dyDescent="0.3"/>
    <row r="174" ht="16" customHeight="1" x14ac:dyDescent="0.3"/>
    <row r="175" ht="17.149999999999999" customHeight="1" x14ac:dyDescent="0.3"/>
    <row r="176" ht="16" customHeight="1" x14ac:dyDescent="0.3"/>
    <row r="177" ht="17.149999999999999" customHeight="1" x14ac:dyDescent="0.3"/>
    <row r="178" ht="16" customHeight="1" x14ac:dyDescent="0.3"/>
    <row r="179" ht="17.149999999999999" customHeight="1" x14ac:dyDescent="0.3"/>
    <row r="180" ht="16" customHeight="1" x14ac:dyDescent="0.3"/>
    <row r="181" ht="17.149999999999999" customHeight="1" x14ac:dyDescent="0.3"/>
    <row r="182" ht="17.149999999999999" customHeight="1" x14ac:dyDescent="0.3"/>
    <row r="183" ht="16.5" customHeight="1" x14ac:dyDescent="0.3"/>
    <row r="184" ht="16.5" customHeight="1" x14ac:dyDescent="0.3"/>
    <row r="185" ht="40.5" customHeight="1" x14ac:dyDescent="0.3"/>
    <row r="186" ht="81" customHeight="1" x14ac:dyDescent="0.3"/>
    <row r="187" ht="6" customHeight="1" x14ac:dyDescent="0.3"/>
    <row r="188" ht="16.5" customHeight="1" x14ac:dyDescent="0.3"/>
    <row r="189" ht="22"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25" customHeight="1" x14ac:dyDescent="0.3"/>
    <row r="224" ht="30.75" customHeight="1" x14ac:dyDescent="0.3"/>
    <row r="225" ht="242.5" customHeight="1" x14ac:dyDescent="0.3"/>
    <row r="226" ht="409" customHeight="1" x14ac:dyDescent="0.3"/>
    <row r="227" ht="91.75" customHeight="1" x14ac:dyDescent="0.3"/>
    <row r="228" ht="72" customHeight="1" x14ac:dyDescent="0.3"/>
    <row r="229" ht="16.5" customHeight="1" x14ac:dyDescent="0.3"/>
    <row r="230" ht="27.65" customHeight="1" x14ac:dyDescent="0.3"/>
    <row r="231" ht="49.5" customHeight="1" x14ac:dyDescent="0.3"/>
    <row r="232" ht="16.5" customHeight="1" x14ac:dyDescent="0.3"/>
    <row r="233" ht="14.25" customHeight="1" x14ac:dyDescent="0.3"/>
    <row r="234" ht="15.75" customHeight="1" x14ac:dyDescent="0.3"/>
    <row r="235" ht="14.25" customHeight="1" x14ac:dyDescent="0.3"/>
    <row r="236" ht="15.75" customHeight="1" x14ac:dyDescent="0.3"/>
    <row r="237" ht="14.25" customHeight="1" x14ac:dyDescent="0.3"/>
    <row r="238" ht="15.75" customHeight="1" x14ac:dyDescent="0.3"/>
    <row r="239" ht="16.5" customHeight="1" x14ac:dyDescent="0.3"/>
    <row r="240" ht="14.25" customHeight="1" x14ac:dyDescent="0.3"/>
    <row r="241" ht="15.75" customHeight="1" x14ac:dyDescent="0.3"/>
    <row r="242" ht="14.25" customHeight="1" x14ac:dyDescent="0.3"/>
    <row r="243" ht="15.75" customHeight="1" x14ac:dyDescent="0.3"/>
    <row r="244" ht="14.25" customHeight="1" x14ac:dyDescent="0.3"/>
    <row r="245" ht="15.75" customHeight="1" x14ac:dyDescent="0.3"/>
    <row r="246" ht="16.5" customHeight="1" x14ac:dyDescent="0.3"/>
    <row r="247" ht="15.75" customHeight="1" x14ac:dyDescent="0.3"/>
    <row r="248" ht="14.25" customHeight="1" x14ac:dyDescent="0.3"/>
    <row r="249" ht="15.75" customHeight="1" x14ac:dyDescent="0.3"/>
    <row r="250" ht="14.25" customHeight="1" x14ac:dyDescent="0.3"/>
    <row r="251" ht="15.75" customHeight="1" x14ac:dyDescent="0.3"/>
    <row r="252" ht="14.25" customHeight="1" x14ac:dyDescent="0.3"/>
    <row r="253" ht="16.5" customHeight="1" x14ac:dyDescent="0.3"/>
    <row r="254" ht="14.25" customHeight="1" x14ac:dyDescent="0.3"/>
    <row r="255" ht="15.75" customHeight="1" x14ac:dyDescent="0.3"/>
    <row r="256" ht="14.25" customHeight="1" x14ac:dyDescent="0.3"/>
    <row r="257" ht="15.75" customHeight="1" x14ac:dyDescent="0.3"/>
    <row r="258" ht="14.25" customHeight="1" x14ac:dyDescent="0.3"/>
    <row r="259" ht="15.75" customHeight="1" x14ac:dyDescent="0.3"/>
    <row r="260" ht="16.5" customHeight="1" x14ac:dyDescent="0.3"/>
    <row r="261" ht="15.75" customHeight="1" x14ac:dyDescent="0.3"/>
    <row r="262" ht="14.25" customHeight="1" x14ac:dyDescent="0.3"/>
    <row r="263" ht="15.75" customHeight="1" x14ac:dyDescent="0.3"/>
    <row r="264" ht="15.75" customHeight="1" x14ac:dyDescent="0.3"/>
    <row r="265" ht="14.25" customHeight="1" x14ac:dyDescent="0.3"/>
    <row r="266" ht="15.75" customHeight="1" x14ac:dyDescent="0.3"/>
    <row r="267" ht="15.75" customHeight="1" x14ac:dyDescent="0.3"/>
    <row r="268" ht="39.25" customHeight="1" x14ac:dyDescent="0.3"/>
    <row r="269" ht="28" customHeight="1" x14ac:dyDescent="0.3"/>
    <row r="270" ht="22" customHeight="1" x14ac:dyDescent="0.3"/>
    <row r="271" ht="22" customHeight="1" x14ac:dyDescent="0.3"/>
    <row r="272" ht="22" customHeight="1" x14ac:dyDescent="0.3"/>
    <row r="273" ht="22" customHeight="1" x14ac:dyDescent="0.3"/>
    <row r="274" ht="22" customHeight="1" x14ac:dyDescent="0.3"/>
    <row r="275" ht="22" customHeight="1" x14ac:dyDescent="0.3"/>
    <row r="276" ht="22" customHeight="1" x14ac:dyDescent="0.3"/>
    <row r="277" ht="22" customHeight="1" x14ac:dyDescent="0.3"/>
    <row r="278" ht="22" customHeight="1" x14ac:dyDescent="0.3"/>
    <row r="279" ht="22" customHeight="1" x14ac:dyDescent="0.3"/>
    <row r="280" ht="22" customHeight="1" x14ac:dyDescent="0.3"/>
    <row r="281" ht="22" customHeight="1" x14ac:dyDescent="0.3"/>
    <row r="282" ht="22" customHeight="1" x14ac:dyDescent="0.3"/>
    <row r="283" ht="22" customHeight="1" x14ac:dyDescent="0.3"/>
    <row r="284" ht="22" customHeight="1" x14ac:dyDescent="0.3"/>
    <row r="285" ht="22" customHeight="1" x14ac:dyDescent="0.3"/>
    <row r="286" ht="22" customHeight="1" x14ac:dyDescent="0.3"/>
    <row r="287" ht="22" customHeight="1" x14ac:dyDescent="0.3"/>
    <row r="288" ht="22" customHeight="1" x14ac:dyDescent="0.3"/>
    <row r="289" ht="21" customHeight="1" x14ac:dyDescent="0.3"/>
    <row r="290" ht="22" customHeight="1" x14ac:dyDescent="0.3"/>
    <row r="291" ht="22" customHeight="1" x14ac:dyDescent="0.3"/>
    <row r="292" ht="22" customHeight="1" x14ac:dyDescent="0.3"/>
    <row r="293" ht="48" customHeight="1" x14ac:dyDescent="0.3"/>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2" workbookViewId="0">
      <selection activeCell="G37" sqref="G37"/>
    </sheetView>
  </sheetViews>
  <sheetFormatPr defaultRowHeight="13" x14ac:dyDescent="0.3"/>
  <cols>
    <col min="1" max="1" width="42.19921875" bestFit="1" customWidth="1"/>
    <col min="4" max="4" width="11.296875" customWidth="1"/>
    <col min="5" max="5" width="10.69921875" customWidth="1"/>
    <col min="6" max="6" width="9.69921875" bestFit="1" customWidth="1"/>
    <col min="8" max="8" width="11.796875" customWidth="1"/>
    <col min="9" max="9" width="10.69921875" customWidth="1"/>
  </cols>
  <sheetData>
    <row r="1" spans="1:13" ht="18.649999999999999" customHeight="1" x14ac:dyDescent="0.3">
      <c r="A1" s="115" t="s">
        <v>6</v>
      </c>
      <c r="B1" s="115"/>
      <c r="C1" s="115"/>
      <c r="D1" s="115"/>
      <c r="E1" s="115"/>
      <c r="F1" s="115"/>
      <c r="G1" s="115"/>
      <c r="H1" s="115"/>
      <c r="I1" s="115"/>
      <c r="J1" s="20"/>
      <c r="K1" s="20"/>
      <c r="L1" s="20"/>
      <c r="M1" s="20"/>
    </row>
    <row r="2" spans="1:13" ht="85.5" customHeight="1" x14ac:dyDescent="0.3">
      <c r="A2" s="116" t="s">
        <v>93</v>
      </c>
      <c r="B2" s="117"/>
      <c r="C2" s="117"/>
      <c r="D2" s="117"/>
      <c r="E2" s="117"/>
      <c r="F2" s="117"/>
      <c r="G2" s="117"/>
      <c r="H2" s="117"/>
      <c r="I2" s="117"/>
      <c r="J2" s="7"/>
      <c r="K2" s="7"/>
      <c r="L2" s="7"/>
      <c r="M2" s="7"/>
    </row>
    <row r="3" spans="1:13" ht="31" customHeight="1" x14ac:dyDescent="0.3">
      <c r="A3" s="66"/>
      <c r="B3" s="67"/>
      <c r="C3" s="118" t="s">
        <v>7</v>
      </c>
      <c r="D3" s="119"/>
      <c r="E3" s="120"/>
      <c r="F3" s="126" t="s">
        <v>8</v>
      </c>
      <c r="G3" s="127"/>
      <c r="H3" s="128"/>
      <c r="I3" s="68"/>
      <c r="J3" s="32"/>
      <c r="K3" s="27"/>
      <c r="L3" s="27"/>
      <c r="M3" s="27"/>
    </row>
    <row r="4" spans="1:13" ht="17.25" customHeight="1" x14ac:dyDescent="0.3">
      <c r="A4" s="69"/>
      <c r="B4" s="70"/>
      <c r="C4" s="123">
        <v>46387</v>
      </c>
      <c r="D4" s="124"/>
      <c r="E4" s="125"/>
      <c r="F4" s="129">
        <v>46022</v>
      </c>
      <c r="G4" s="130"/>
      <c r="H4" s="131"/>
      <c r="I4" s="68"/>
      <c r="J4" s="33"/>
      <c r="K4" s="19"/>
      <c r="L4" s="19"/>
      <c r="M4" s="19"/>
    </row>
    <row r="5" spans="1:13" ht="14.5" customHeight="1" x14ac:dyDescent="0.3">
      <c r="A5" s="71"/>
      <c r="B5" s="72"/>
      <c r="C5" s="71"/>
      <c r="D5" s="121" t="s">
        <v>9</v>
      </c>
      <c r="E5" s="122"/>
      <c r="F5" s="71"/>
      <c r="G5" s="121" t="s">
        <v>9</v>
      </c>
      <c r="H5" s="122"/>
      <c r="I5" s="68"/>
      <c r="J5" s="33"/>
      <c r="K5" s="19"/>
      <c r="L5" s="19"/>
      <c r="M5" s="19"/>
    </row>
    <row r="6" spans="1:13" ht="30.65" customHeight="1" x14ac:dyDescent="0.35">
      <c r="A6" s="73" t="s">
        <v>10</v>
      </c>
      <c r="B6" s="74" t="s">
        <v>92</v>
      </c>
      <c r="C6" s="75" t="s">
        <v>11</v>
      </c>
      <c r="D6" s="75" t="s">
        <v>12</v>
      </c>
      <c r="E6" s="75" t="s">
        <v>13</v>
      </c>
      <c r="F6" s="75" t="s">
        <v>11</v>
      </c>
      <c r="G6" s="75" t="s">
        <v>12</v>
      </c>
      <c r="H6" s="75" t="s">
        <v>13</v>
      </c>
      <c r="I6" s="76" t="s">
        <v>14</v>
      </c>
      <c r="J6" s="34"/>
      <c r="K6" s="7"/>
      <c r="L6" s="7"/>
      <c r="M6" s="7"/>
    </row>
    <row r="7" spans="1:13" x14ac:dyDescent="0.3">
      <c r="A7" s="57" t="s">
        <v>143</v>
      </c>
      <c r="B7" s="58"/>
      <c r="C7" s="59">
        <v>1</v>
      </c>
      <c r="D7" s="60">
        <v>191801</v>
      </c>
      <c r="E7" s="60">
        <v>37526</v>
      </c>
      <c r="F7" s="59">
        <v>1</v>
      </c>
      <c r="G7" s="60">
        <v>182668</v>
      </c>
      <c r="H7" s="60">
        <v>37526</v>
      </c>
      <c r="I7" s="61" t="s">
        <v>144</v>
      </c>
      <c r="J7" s="33"/>
      <c r="K7" s="19"/>
      <c r="L7" s="19"/>
      <c r="M7" s="19"/>
    </row>
    <row r="8" spans="1:13" x14ac:dyDescent="0.3">
      <c r="A8" s="57" t="s">
        <v>145</v>
      </c>
      <c r="B8" s="62"/>
      <c r="C8" s="59">
        <v>1</v>
      </c>
      <c r="D8" s="60">
        <v>142223</v>
      </c>
      <c r="E8" s="60">
        <v>31489</v>
      </c>
      <c r="F8" s="59">
        <v>1</v>
      </c>
      <c r="G8" s="60">
        <v>135450</v>
      </c>
      <c r="H8" s="60">
        <v>31489</v>
      </c>
      <c r="I8" s="61" t="s">
        <v>164</v>
      </c>
      <c r="J8" s="33"/>
      <c r="K8" s="19"/>
      <c r="L8" s="19"/>
      <c r="M8" s="19"/>
    </row>
    <row r="9" spans="1:13" x14ac:dyDescent="0.3">
      <c r="A9" s="57" t="s">
        <v>146</v>
      </c>
      <c r="B9" s="62"/>
      <c r="C9" s="59">
        <v>1</v>
      </c>
      <c r="D9" s="60">
        <v>118519</v>
      </c>
      <c r="E9" s="60">
        <v>28349</v>
      </c>
      <c r="F9" s="59">
        <v>1</v>
      </c>
      <c r="G9" s="60">
        <v>112875</v>
      </c>
      <c r="H9" s="60">
        <v>28349</v>
      </c>
      <c r="I9" s="61" t="s">
        <v>149</v>
      </c>
      <c r="J9" s="33"/>
      <c r="K9" s="19"/>
      <c r="L9" s="19"/>
      <c r="M9" s="19"/>
    </row>
    <row r="10" spans="1:13" x14ac:dyDescent="0.3">
      <c r="A10" s="57" t="s">
        <v>147</v>
      </c>
      <c r="B10" s="62"/>
      <c r="C10" s="59">
        <v>1</v>
      </c>
      <c r="D10" s="60">
        <v>84893</v>
      </c>
      <c r="E10" s="60">
        <v>10674</v>
      </c>
      <c r="F10" s="59">
        <v>1</v>
      </c>
      <c r="G10" s="60">
        <v>80850</v>
      </c>
      <c r="H10" s="60">
        <v>10674</v>
      </c>
      <c r="I10" s="61" t="s">
        <v>149</v>
      </c>
      <c r="J10" s="33"/>
      <c r="K10" s="19"/>
      <c r="L10" s="19"/>
      <c r="M10" s="19"/>
    </row>
    <row r="11" spans="1:13" x14ac:dyDescent="0.3">
      <c r="A11" s="57" t="s">
        <v>148</v>
      </c>
      <c r="B11" s="62"/>
      <c r="C11" s="59">
        <v>0.5</v>
      </c>
      <c r="D11" s="60">
        <v>16184</v>
      </c>
      <c r="E11" s="60">
        <v>2649</v>
      </c>
      <c r="F11" s="59">
        <v>0.5</v>
      </c>
      <c r="G11" s="60">
        <v>15413</v>
      </c>
      <c r="H11" s="60">
        <v>2649</v>
      </c>
      <c r="I11" s="61" t="s">
        <v>149</v>
      </c>
      <c r="J11" s="33"/>
      <c r="K11" s="19"/>
      <c r="L11" s="19"/>
      <c r="M11" s="19"/>
    </row>
    <row r="12" spans="1:13" x14ac:dyDescent="0.3">
      <c r="A12" s="57" t="s">
        <v>150</v>
      </c>
      <c r="B12" s="62"/>
      <c r="C12" s="59">
        <v>1</v>
      </c>
      <c r="D12" s="60">
        <v>62223</v>
      </c>
      <c r="E12" s="60">
        <v>8181</v>
      </c>
      <c r="F12" s="59">
        <v>1</v>
      </c>
      <c r="G12" s="60">
        <v>59260</v>
      </c>
      <c r="H12" s="60">
        <v>8181</v>
      </c>
      <c r="I12" s="61" t="s">
        <v>149</v>
      </c>
      <c r="J12" s="33"/>
      <c r="K12" s="19"/>
      <c r="L12" s="19"/>
      <c r="M12" s="19"/>
    </row>
    <row r="13" spans="1:13" x14ac:dyDescent="0.3">
      <c r="A13" s="57" t="s">
        <v>151</v>
      </c>
      <c r="B13" s="62"/>
      <c r="C13" s="59">
        <v>1</v>
      </c>
      <c r="D13" s="60">
        <v>45426</v>
      </c>
      <c r="E13" s="60">
        <v>18375</v>
      </c>
      <c r="F13" s="59">
        <v>1</v>
      </c>
      <c r="G13" s="60">
        <v>43263</v>
      </c>
      <c r="H13" s="60">
        <v>18375</v>
      </c>
      <c r="I13" s="61" t="s">
        <v>144</v>
      </c>
      <c r="J13" s="33"/>
      <c r="K13" s="19"/>
      <c r="L13" s="19"/>
      <c r="M13" s="19"/>
    </row>
    <row r="14" spans="1:13" x14ac:dyDescent="0.3">
      <c r="A14" s="57" t="s">
        <v>152</v>
      </c>
      <c r="B14" s="58"/>
      <c r="C14" s="59">
        <v>4</v>
      </c>
      <c r="D14" s="60">
        <v>293906</v>
      </c>
      <c r="E14" s="60">
        <v>85698</v>
      </c>
      <c r="F14" s="59">
        <v>4</v>
      </c>
      <c r="G14" s="60">
        <v>279910</v>
      </c>
      <c r="H14" s="60">
        <v>85698</v>
      </c>
      <c r="I14" s="61" t="s">
        <v>149</v>
      </c>
      <c r="J14" s="33"/>
      <c r="K14" s="19"/>
      <c r="L14" s="19"/>
      <c r="M14" s="19"/>
    </row>
    <row r="15" spans="1:13" x14ac:dyDescent="0.3">
      <c r="A15" s="57" t="s">
        <v>153</v>
      </c>
      <c r="B15" s="62"/>
      <c r="C15" s="59">
        <v>1</v>
      </c>
      <c r="D15" s="60">
        <v>100748</v>
      </c>
      <c r="E15" s="60">
        <v>24412</v>
      </c>
      <c r="F15" s="59">
        <v>1</v>
      </c>
      <c r="G15" s="60">
        <v>95950</v>
      </c>
      <c r="H15" s="60">
        <v>24412</v>
      </c>
      <c r="I15" s="61" t="s">
        <v>149</v>
      </c>
      <c r="J15" s="33"/>
      <c r="K15" s="19"/>
      <c r="L15" s="19"/>
      <c r="M15" s="19"/>
    </row>
    <row r="16" spans="1:13" x14ac:dyDescent="0.3">
      <c r="A16" s="57" t="s">
        <v>154</v>
      </c>
      <c r="B16" s="62"/>
      <c r="C16" s="59">
        <v>1</v>
      </c>
      <c r="D16" s="60">
        <v>120748</v>
      </c>
      <c r="E16" s="60">
        <v>26601</v>
      </c>
      <c r="F16" s="59">
        <v>1</v>
      </c>
      <c r="G16" s="60">
        <v>114998</v>
      </c>
      <c r="H16" s="60">
        <v>26601</v>
      </c>
      <c r="I16" s="61" t="s">
        <v>149</v>
      </c>
      <c r="J16" s="33"/>
      <c r="K16" s="19"/>
      <c r="L16" s="19"/>
      <c r="M16" s="19"/>
    </row>
    <row r="17" spans="1:13" x14ac:dyDescent="0.3">
      <c r="A17" s="57" t="s">
        <v>155</v>
      </c>
      <c r="B17" s="62" t="s">
        <v>156</v>
      </c>
      <c r="C17" s="59">
        <v>2</v>
      </c>
      <c r="D17" s="60">
        <v>151116</v>
      </c>
      <c r="E17" s="60">
        <v>29559</v>
      </c>
      <c r="F17" s="59">
        <v>2</v>
      </c>
      <c r="G17" s="60">
        <v>143920</v>
      </c>
      <c r="H17" s="60">
        <v>29559</v>
      </c>
      <c r="I17" s="61" t="s">
        <v>149</v>
      </c>
      <c r="J17" s="33"/>
      <c r="K17" s="19"/>
      <c r="L17" s="19"/>
      <c r="M17" s="19"/>
    </row>
    <row r="18" spans="1:13" x14ac:dyDescent="0.3">
      <c r="A18" s="57" t="s">
        <v>157</v>
      </c>
      <c r="B18" s="62"/>
      <c r="C18" s="59">
        <v>3</v>
      </c>
      <c r="D18" s="60">
        <v>202256</v>
      </c>
      <c r="E18" s="60">
        <v>61177</v>
      </c>
      <c r="F18" s="59">
        <v>3</v>
      </c>
      <c r="G18" s="60">
        <v>192625</v>
      </c>
      <c r="H18" s="60">
        <v>61177</v>
      </c>
      <c r="I18" s="61" t="s">
        <v>149</v>
      </c>
      <c r="J18" s="33"/>
      <c r="K18" s="19"/>
      <c r="L18" s="19"/>
      <c r="M18" s="19"/>
    </row>
    <row r="19" spans="1:13" x14ac:dyDescent="0.3">
      <c r="A19" s="57" t="s">
        <v>158</v>
      </c>
      <c r="B19" s="62"/>
      <c r="C19" s="59">
        <v>1</v>
      </c>
      <c r="D19" s="60">
        <v>82134</v>
      </c>
      <c r="E19" s="60">
        <v>22373</v>
      </c>
      <c r="F19" s="59">
        <v>1</v>
      </c>
      <c r="G19" s="60">
        <v>78223</v>
      </c>
      <c r="H19" s="60">
        <v>22373</v>
      </c>
      <c r="I19" s="61" t="s">
        <v>149</v>
      </c>
      <c r="J19" s="33"/>
      <c r="K19" s="19"/>
      <c r="L19" s="19"/>
      <c r="M19" s="19"/>
    </row>
    <row r="20" spans="1:13" x14ac:dyDescent="0.3">
      <c r="A20" s="57" t="s">
        <v>159</v>
      </c>
      <c r="B20" s="63"/>
      <c r="C20" s="59">
        <v>1</v>
      </c>
      <c r="D20" s="60">
        <v>94500</v>
      </c>
      <c r="E20" s="60">
        <v>23727</v>
      </c>
      <c r="F20" s="59">
        <v>1</v>
      </c>
      <c r="G20" s="60">
        <v>90000</v>
      </c>
      <c r="H20" s="60">
        <v>23727</v>
      </c>
      <c r="I20" s="61" t="s">
        <v>149</v>
      </c>
      <c r="J20" s="33"/>
      <c r="K20" s="19"/>
      <c r="L20" s="19"/>
      <c r="M20" s="19"/>
    </row>
    <row r="21" spans="1:13" x14ac:dyDescent="0.3">
      <c r="A21" s="57" t="s">
        <v>160</v>
      </c>
      <c r="B21" s="62"/>
      <c r="C21" s="59">
        <v>3</v>
      </c>
      <c r="D21" s="60">
        <v>132855</v>
      </c>
      <c r="E21" s="60">
        <v>42684</v>
      </c>
      <c r="F21" s="59">
        <v>3</v>
      </c>
      <c r="G21" s="60">
        <v>126529</v>
      </c>
      <c r="H21" s="60">
        <v>42684</v>
      </c>
      <c r="I21" s="61" t="s">
        <v>149</v>
      </c>
      <c r="J21" s="33"/>
      <c r="K21" s="19"/>
      <c r="L21" s="19"/>
      <c r="M21" s="19"/>
    </row>
    <row r="22" spans="1:13" x14ac:dyDescent="0.3">
      <c r="A22" s="57" t="s">
        <v>180</v>
      </c>
      <c r="B22" s="62"/>
      <c r="C22" s="59">
        <v>1</v>
      </c>
      <c r="D22" s="60">
        <v>101850</v>
      </c>
      <c r="E22" s="60">
        <v>24412</v>
      </c>
      <c r="F22" s="59">
        <v>1</v>
      </c>
      <c r="G22" s="60">
        <v>97000</v>
      </c>
      <c r="H22" s="60">
        <v>24412</v>
      </c>
      <c r="I22" s="61" t="s">
        <v>149</v>
      </c>
      <c r="J22" s="33"/>
      <c r="K22" s="19"/>
      <c r="L22" s="19"/>
      <c r="M22" s="19"/>
    </row>
    <row r="23" spans="1:13" x14ac:dyDescent="0.3">
      <c r="A23" s="57" t="s">
        <v>181</v>
      </c>
      <c r="B23" s="62"/>
      <c r="C23" s="59">
        <v>1</v>
      </c>
      <c r="D23" s="60">
        <v>52500</v>
      </c>
      <c r="E23" s="60">
        <v>19375</v>
      </c>
      <c r="F23" s="59">
        <v>1</v>
      </c>
      <c r="G23" s="60">
        <v>50000</v>
      </c>
      <c r="H23" s="60">
        <v>19375</v>
      </c>
      <c r="I23" s="61" t="s">
        <v>149</v>
      </c>
      <c r="J23" s="33"/>
      <c r="K23" s="19"/>
      <c r="L23" s="19"/>
      <c r="M23" s="19"/>
    </row>
    <row r="24" spans="1:13" x14ac:dyDescent="0.3">
      <c r="A24" s="57"/>
      <c r="B24" s="62"/>
      <c r="C24" s="59"/>
      <c r="D24" s="60"/>
      <c r="E24" s="60"/>
      <c r="F24" s="59"/>
      <c r="G24" s="60"/>
      <c r="H24" s="60"/>
      <c r="I24" s="61"/>
      <c r="J24" s="33"/>
      <c r="K24" s="19"/>
      <c r="L24" s="19"/>
      <c r="M24" s="19"/>
    </row>
    <row r="25" spans="1:13" x14ac:dyDescent="0.3">
      <c r="A25" s="64"/>
      <c r="B25" s="62"/>
      <c r="C25" s="65"/>
      <c r="D25" s="65"/>
      <c r="E25" s="65"/>
      <c r="F25" s="65"/>
      <c r="G25" s="65"/>
      <c r="H25" s="65"/>
      <c r="I25" s="65"/>
      <c r="J25" s="33"/>
      <c r="K25" s="19"/>
      <c r="L25" s="19"/>
      <c r="M25" s="19"/>
    </row>
    <row r="26" spans="1:13" x14ac:dyDescent="0.3">
      <c r="A26" s="64"/>
      <c r="B26" s="62"/>
      <c r="C26" s="65"/>
      <c r="D26" s="65"/>
      <c r="E26" s="65"/>
      <c r="F26" s="65"/>
      <c r="G26" s="65"/>
      <c r="H26" s="65"/>
      <c r="I26" s="65"/>
      <c r="J26" s="33"/>
      <c r="K26" s="19"/>
      <c r="L26" s="19"/>
      <c r="M26" s="19"/>
    </row>
    <row r="27" spans="1:13" x14ac:dyDescent="0.3">
      <c r="A27" s="64"/>
      <c r="B27" s="62"/>
      <c r="C27" s="65"/>
      <c r="D27" s="65"/>
      <c r="E27" s="65"/>
      <c r="F27" s="65"/>
      <c r="G27" s="65"/>
      <c r="H27" s="65"/>
      <c r="I27" s="65"/>
      <c r="J27" s="33"/>
      <c r="K27" s="19"/>
      <c r="L27" s="19"/>
      <c r="M27" s="19"/>
    </row>
    <row r="28" spans="1:13" x14ac:dyDescent="0.3">
      <c r="A28" s="64"/>
      <c r="B28" s="62"/>
      <c r="C28" s="65"/>
      <c r="D28" s="65"/>
      <c r="E28" s="65"/>
      <c r="F28" s="65"/>
      <c r="G28" s="65"/>
      <c r="H28" s="65"/>
      <c r="I28" s="65"/>
      <c r="J28" s="33"/>
      <c r="K28" s="19"/>
      <c r="L28" s="19"/>
      <c r="M28" s="19"/>
    </row>
    <row r="29" spans="1:13" x14ac:dyDescent="0.3">
      <c r="A29" s="64"/>
      <c r="B29" s="62"/>
      <c r="C29" s="65"/>
      <c r="D29" s="65"/>
      <c r="E29" s="65"/>
      <c r="F29" s="65"/>
      <c r="G29" s="65"/>
      <c r="H29" s="65"/>
      <c r="I29" s="65"/>
      <c r="J29" s="33"/>
      <c r="K29" s="19"/>
      <c r="L29" s="19"/>
      <c r="M29" s="19"/>
    </row>
    <row r="30" spans="1:13" x14ac:dyDescent="0.3">
      <c r="A30" s="64"/>
      <c r="B30" s="62"/>
      <c r="C30" s="65"/>
      <c r="D30" s="65"/>
      <c r="E30" s="65"/>
      <c r="F30" s="65"/>
      <c r="G30" s="65"/>
      <c r="H30" s="65"/>
      <c r="I30" s="65"/>
      <c r="J30" s="33"/>
      <c r="K30" s="19"/>
      <c r="L30" s="19"/>
      <c r="M30" s="19"/>
    </row>
    <row r="31" spans="1:13" x14ac:dyDescent="0.3">
      <c r="A31" s="64"/>
      <c r="B31" s="62"/>
      <c r="C31" s="65"/>
      <c r="D31" s="65"/>
      <c r="E31" s="65"/>
      <c r="F31" s="65"/>
      <c r="G31" s="65"/>
      <c r="H31" s="65"/>
      <c r="I31" s="65"/>
      <c r="J31" s="33"/>
      <c r="K31" s="19"/>
      <c r="L31" s="19"/>
      <c r="M31" s="19"/>
    </row>
    <row r="32" spans="1:13" x14ac:dyDescent="0.3">
      <c r="A32" s="64"/>
      <c r="B32" s="62"/>
      <c r="C32" s="65"/>
      <c r="D32" s="65"/>
      <c r="E32" s="65"/>
      <c r="F32" s="65"/>
      <c r="G32" s="65"/>
      <c r="H32" s="65"/>
      <c r="I32" s="65"/>
      <c r="J32" s="33"/>
      <c r="K32" s="19"/>
      <c r="L32" s="19"/>
      <c r="M32" s="19"/>
    </row>
    <row r="33" spans="1:13" x14ac:dyDescent="0.3">
      <c r="A33" s="64"/>
      <c r="B33" s="62"/>
      <c r="C33" s="65"/>
      <c r="D33" s="65"/>
      <c r="E33" s="65"/>
      <c r="F33" s="65"/>
      <c r="G33" s="65"/>
      <c r="H33" s="65"/>
      <c r="I33" s="65"/>
      <c r="J33" s="33"/>
      <c r="K33" s="19"/>
      <c r="L33" s="19"/>
      <c r="M33" s="19"/>
    </row>
    <row r="34" spans="1:13" x14ac:dyDescent="0.3">
      <c r="A34" s="64"/>
      <c r="B34" s="62"/>
      <c r="C34" s="65"/>
      <c r="D34" s="65"/>
      <c r="E34" s="65"/>
      <c r="F34" s="65"/>
      <c r="G34" s="65"/>
      <c r="H34" s="65"/>
      <c r="I34" s="65"/>
      <c r="J34" s="33"/>
      <c r="K34" s="19"/>
      <c r="L34" s="19"/>
      <c r="M34" s="19"/>
    </row>
    <row r="35" spans="1:13" x14ac:dyDescent="0.3">
      <c r="A35" s="64"/>
      <c r="B35" s="62"/>
      <c r="C35" s="65"/>
      <c r="D35" s="65"/>
      <c r="E35" s="65"/>
      <c r="F35" s="65"/>
      <c r="G35" s="65"/>
      <c r="H35" s="65"/>
      <c r="I35" s="65"/>
      <c r="J35" s="33"/>
      <c r="K35" s="19"/>
      <c r="L35" s="19"/>
      <c r="M35" s="19"/>
    </row>
    <row r="36" spans="1:13" x14ac:dyDescent="0.3">
      <c r="A36" s="64"/>
      <c r="B36" s="62"/>
      <c r="C36" s="65"/>
      <c r="D36" s="65"/>
      <c r="E36" s="65"/>
      <c r="F36" s="65"/>
      <c r="G36" s="65"/>
      <c r="H36" s="65"/>
      <c r="I36" s="65"/>
      <c r="J36" s="33"/>
      <c r="K36" s="19"/>
      <c r="L36" s="19"/>
      <c r="M36" s="19"/>
    </row>
    <row r="37" spans="1:13" x14ac:dyDescent="0.3">
      <c r="A37" s="29"/>
      <c r="B37" s="55">
        <f>COUNTIF(B7:B36, "X")</f>
        <v>1</v>
      </c>
      <c r="C37" s="56">
        <f>SUM(C7:C36)</f>
        <v>24.5</v>
      </c>
      <c r="D37" s="56">
        <f t="shared" ref="D37:H37" si="0">SUM(D7:D36)</f>
        <v>1993882</v>
      </c>
      <c r="E37" s="56">
        <f t="shared" si="0"/>
        <v>497261</v>
      </c>
      <c r="F37" s="56">
        <f>SUM(F7:F36)</f>
        <v>24.5</v>
      </c>
      <c r="G37" s="56">
        <f t="shared" si="0"/>
        <v>1898934</v>
      </c>
      <c r="H37" s="56">
        <f t="shared" si="0"/>
        <v>497261</v>
      </c>
      <c r="I37" s="30"/>
      <c r="J37" s="33"/>
      <c r="K37" s="19"/>
      <c r="L37" s="19"/>
      <c r="M37" s="19"/>
    </row>
    <row r="38" spans="1:13" ht="14.5" customHeight="1" x14ac:dyDescent="0.3">
      <c r="A38" s="26" t="s">
        <v>15</v>
      </c>
      <c r="B38" s="26"/>
      <c r="C38" s="26"/>
      <c r="D38" s="26"/>
      <c r="E38" s="26"/>
      <c r="F38" s="26"/>
      <c r="G38" s="26"/>
      <c r="H38" s="26"/>
      <c r="I38" s="26"/>
      <c r="J38" s="35"/>
      <c r="K38" s="26"/>
      <c r="L38" s="26"/>
      <c r="M38" s="26"/>
    </row>
    <row r="39" spans="1:13" x14ac:dyDescent="0.3">
      <c r="A39" s="109" t="s">
        <v>161</v>
      </c>
      <c r="B39" s="110"/>
      <c r="C39" s="110"/>
      <c r="D39" s="110"/>
      <c r="E39" s="110"/>
      <c r="F39" s="110"/>
      <c r="G39" s="110"/>
      <c r="H39" s="110"/>
      <c r="I39" s="111"/>
      <c r="J39" s="32"/>
      <c r="K39" s="27"/>
      <c r="L39" s="27"/>
      <c r="M39" s="27"/>
    </row>
    <row r="40" spans="1:13" ht="85.5" customHeight="1" x14ac:dyDescent="0.3">
      <c r="A40" s="112"/>
      <c r="B40" s="113"/>
      <c r="C40" s="113"/>
      <c r="D40" s="113"/>
      <c r="E40" s="113"/>
      <c r="F40" s="113"/>
      <c r="G40" s="113"/>
      <c r="H40" s="113"/>
      <c r="I40" s="114"/>
      <c r="J40" s="36"/>
      <c r="K40" s="28"/>
      <c r="L40" s="28"/>
      <c r="M40" s="28"/>
    </row>
    <row r="41" spans="1:13" ht="13" customHeight="1" x14ac:dyDescent="0.3">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A30" sqref="A30:G30"/>
    </sheetView>
  </sheetViews>
  <sheetFormatPr defaultRowHeight="13" x14ac:dyDescent="0.3"/>
  <cols>
    <col min="1" max="1" width="26.796875" customWidth="1"/>
    <col min="2" max="2" width="50.19921875" customWidth="1"/>
    <col min="3" max="3" width="14.296875" customWidth="1"/>
    <col min="4" max="4" width="14.69921875" customWidth="1"/>
    <col min="5" max="5" width="12" customWidth="1"/>
    <col min="6" max="6" width="21.796875" customWidth="1"/>
    <col min="7" max="7" width="15.796875" customWidth="1"/>
  </cols>
  <sheetData>
    <row r="1" spans="1:7" ht="18.5" x14ac:dyDescent="0.3">
      <c r="A1" s="132" t="s">
        <v>16</v>
      </c>
      <c r="B1" s="132"/>
      <c r="C1" s="132"/>
      <c r="D1" s="132"/>
      <c r="E1" s="132"/>
      <c r="F1" s="132"/>
      <c r="G1" s="3"/>
    </row>
    <row r="2" spans="1:7" ht="19" customHeight="1" x14ac:dyDescent="0.3">
      <c r="A2" s="133" t="s">
        <v>17</v>
      </c>
      <c r="B2" s="133"/>
      <c r="C2" s="133"/>
      <c r="D2" s="133"/>
      <c r="E2" s="133"/>
      <c r="F2" s="133"/>
      <c r="G2" s="133"/>
    </row>
    <row r="3" spans="1:7" ht="30" x14ac:dyDescent="0.3">
      <c r="A3" s="40" t="s">
        <v>18</v>
      </c>
      <c r="B3" s="41" t="s">
        <v>19</v>
      </c>
      <c r="C3" s="41" t="s">
        <v>20</v>
      </c>
      <c r="D3" s="43" t="s">
        <v>95</v>
      </c>
      <c r="E3" s="43" t="s">
        <v>96</v>
      </c>
      <c r="F3" s="44" t="s">
        <v>21</v>
      </c>
      <c r="G3" s="42" t="s">
        <v>94</v>
      </c>
    </row>
    <row r="4" spans="1:7" ht="13" customHeight="1" x14ac:dyDescent="0.3">
      <c r="A4" s="37" t="s">
        <v>22</v>
      </c>
      <c r="B4" s="37" t="s">
        <v>23</v>
      </c>
      <c r="C4" s="39">
        <v>800</v>
      </c>
      <c r="D4" s="37" t="s">
        <v>24</v>
      </c>
      <c r="E4" s="37" t="s">
        <v>25</v>
      </c>
      <c r="F4" s="39">
        <v>200</v>
      </c>
      <c r="G4" s="4">
        <v>75</v>
      </c>
    </row>
    <row r="5" spans="1:7" ht="13" customHeight="1" x14ac:dyDescent="0.3">
      <c r="A5" s="37" t="s">
        <v>26</v>
      </c>
      <c r="B5" s="37" t="s">
        <v>27</v>
      </c>
      <c r="C5" s="38">
        <v>2000</v>
      </c>
      <c r="D5" s="37" t="s">
        <v>28</v>
      </c>
      <c r="E5" s="37" t="s">
        <v>29</v>
      </c>
      <c r="F5" s="39">
        <v>100</v>
      </c>
      <c r="G5" s="4">
        <v>65</v>
      </c>
    </row>
    <row r="6" spans="1:7" ht="13" customHeight="1" x14ac:dyDescent="0.3">
      <c r="A6" s="82" t="s">
        <v>189</v>
      </c>
      <c r="B6" s="82" t="s">
        <v>182</v>
      </c>
      <c r="C6" s="83">
        <v>65</v>
      </c>
      <c r="D6" s="82" t="s">
        <v>201</v>
      </c>
      <c r="E6" s="82" t="s">
        <v>202</v>
      </c>
      <c r="F6" s="83">
        <v>63</v>
      </c>
      <c r="G6" s="84">
        <v>49</v>
      </c>
    </row>
    <row r="7" spans="1:7" ht="13" customHeight="1" x14ac:dyDescent="0.3">
      <c r="A7" s="82" t="s">
        <v>190</v>
      </c>
      <c r="B7" s="82" t="s">
        <v>182</v>
      </c>
      <c r="C7" s="83">
        <v>150</v>
      </c>
      <c r="D7" s="82" t="s">
        <v>201</v>
      </c>
      <c r="E7" s="82" t="s">
        <v>202</v>
      </c>
      <c r="F7" s="83">
        <v>180</v>
      </c>
      <c r="G7" s="84">
        <v>105</v>
      </c>
    </row>
    <row r="8" spans="1:7" ht="13" customHeight="1" x14ac:dyDescent="0.3">
      <c r="A8" s="82" t="s">
        <v>191</v>
      </c>
      <c r="B8" s="82" t="s">
        <v>182</v>
      </c>
      <c r="C8" s="83">
        <v>100</v>
      </c>
      <c r="D8" s="82" t="s">
        <v>201</v>
      </c>
      <c r="E8" s="82" t="s">
        <v>202</v>
      </c>
      <c r="F8" s="83">
        <v>94</v>
      </c>
      <c r="G8" s="84">
        <v>36</v>
      </c>
    </row>
    <row r="9" spans="1:7" ht="13" customHeight="1" x14ac:dyDescent="0.3">
      <c r="A9" s="82" t="s">
        <v>192</v>
      </c>
      <c r="B9" s="82" t="s">
        <v>182</v>
      </c>
      <c r="C9" s="83">
        <v>75</v>
      </c>
      <c r="D9" s="82" t="s">
        <v>201</v>
      </c>
      <c r="E9" s="82" t="s">
        <v>202</v>
      </c>
      <c r="F9" s="83">
        <v>80</v>
      </c>
      <c r="G9" s="84">
        <v>26</v>
      </c>
    </row>
    <row r="10" spans="1:7" ht="13" customHeight="1" x14ac:dyDescent="0.3">
      <c r="A10" s="82" t="s">
        <v>193</v>
      </c>
      <c r="B10" s="82" t="s">
        <v>182</v>
      </c>
      <c r="C10" s="83">
        <v>50</v>
      </c>
      <c r="D10" s="82" t="s">
        <v>201</v>
      </c>
      <c r="E10" s="82" t="s">
        <v>202</v>
      </c>
      <c r="F10" s="83">
        <v>49</v>
      </c>
      <c r="G10" s="84">
        <v>10</v>
      </c>
    </row>
    <row r="11" spans="1:7" ht="13" customHeight="1" x14ac:dyDescent="0.3">
      <c r="A11" s="82" t="s">
        <v>194</v>
      </c>
      <c r="B11" s="82" t="s">
        <v>183</v>
      </c>
      <c r="C11" s="83">
        <v>300</v>
      </c>
      <c r="D11" s="82" t="s">
        <v>201</v>
      </c>
      <c r="E11" s="82" t="s">
        <v>202</v>
      </c>
      <c r="F11" s="83">
        <v>295</v>
      </c>
      <c r="G11" s="84">
        <v>187</v>
      </c>
    </row>
    <row r="12" spans="1:7" ht="13" customHeight="1" x14ac:dyDescent="0.3">
      <c r="A12" s="82" t="s">
        <v>195</v>
      </c>
      <c r="B12" s="82" t="s">
        <v>184</v>
      </c>
      <c r="C12" s="83">
        <v>30</v>
      </c>
      <c r="D12" s="82" t="s">
        <v>201</v>
      </c>
      <c r="E12" s="82" t="s">
        <v>202</v>
      </c>
      <c r="F12" s="83">
        <v>22</v>
      </c>
      <c r="G12" s="84">
        <v>9</v>
      </c>
    </row>
    <row r="13" spans="1:7" ht="13" customHeight="1" x14ac:dyDescent="0.3">
      <c r="A13" s="82" t="s">
        <v>196</v>
      </c>
      <c r="B13" s="82" t="s">
        <v>183</v>
      </c>
      <c r="C13" s="83">
        <v>125</v>
      </c>
      <c r="D13" s="82" t="s">
        <v>201</v>
      </c>
      <c r="E13" s="82" t="s">
        <v>202</v>
      </c>
      <c r="F13" s="83">
        <v>94</v>
      </c>
      <c r="G13" s="84">
        <v>17</v>
      </c>
    </row>
    <row r="14" spans="1:7" ht="13" customHeight="1" x14ac:dyDescent="0.3">
      <c r="A14" s="82" t="s">
        <v>197</v>
      </c>
      <c r="B14" s="82" t="s">
        <v>185</v>
      </c>
      <c r="C14" s="83">
        <v>30</v>
      </c>
      <c r="D14" s="82" t="s">
        <v>201</v>
      </c>
      <c r="E14" s="82" t="s">
        <v>202</v>
      </c>
      <c r="F14" s="83">
        <v>27</v>
      </c>
      <c r="G14" s="84">
        <v>7</v>
      </c>
    </row>
    <row r="15" spans="1:7" ht="13" customHeight="1" x14ac:dyDescent="0.3">
      <c r="A15" s="82" t="s">
        <v>198</v>
      </c>
      <c r="B15" s="82" t="s">
        <v>186</v>
      </c>
      <c r="C15" s="83">
        <v>355</v>
      </c>
      <c r="D15" s="82" t="s">
        <v>201</v>
      </c>
      <c r="E15" s="82" t="s">
        <v>202</v>
      </c>
      <c r="F15" s="83">
        <v>294</v>
      </c>
      <c r="G15" s="84">
        <v>73</v>
      </c>
    </row>
    <row r="16" spans="1:7" ht="13" customHeight="1" x14ac:dyDescent="0.3">
      <c r="A16" s="82" t="s">
        <v>199</v>
      </c>
      <c r="B16" s="82" t="s">
        <v>187</v>
      </c>
      <c r="C16" s="83">
        <v>100</v>
      </c>
      <c r="D16" s="82" t="s">
        <v>201</v>
      </c>
      <c r="E16" s="82" t="s">
        <v>202</v>
      </c>
      <c r="F16" s="83">
        <v>93</v>
      </c>
      <c r="G16" s="84">
        <v>49</v>
      </c>
    </row>
    <row r="17" spans="1:7" ht="13" customHeight="1" x14ac:dyDescent="0.3">
      <c r="A17" s="82" t="s">
        <v>200</v>
      </c>
      <c r="B17" s="82" t="s">
        <v>188</v>
      </c>
      <c r="C17" s="83">
        <v>120</v>
      </c>
      <c r="D17" s="82" t="s">
        <v>201</v>
      </c>
      <c r="E17" s="82" t="s">
        <v>202</v>
      </c>
      <c r="F17" s="83">
        <v>88</v>
      </c>
      <c r="G17" s="84">
        <v>7</v>
      </c>
    </row>
    <row r="18" spans="1:7" x14ac:dyDescent="0.3">
      <c r="A18" s="85"/>
      <c r="B18" s="85"/>
      <c r="C18" s="85"/>
      <c r="D18" s="85"/>
      <c r="E18" s="85"/>
      <c r="F18" s="85"/>
      <c r="G18" s="81"/>
    </row>
    <row r="19" spans="1:7" x14ac:dyDescent="0.3">
      <c r="A19" s="85"/>
      <c r="B19" s="85"/>
      <c r="C19" s="85"/>
      <c r="D19" s="85"/>
      <c r="E19" s="85"/>
      <c r="F19" s="85"/>
      <c r="G19" s="81"/>
    </row>
    <row r="20" spans="1:7" x14ac:dyDescent="0.3">
      <c r="A20" s="85"/>
      <c r="B20" s="85"/>
      <c r="C20" s="85"/>
      <c r="D20" s="85"/>
      <c r="E20" s="85"/>
      <c r="F20" s="85"/>
      <c r="G20" s="81"/>
    </row>
    <row r="21" spans="1:7" x14ac:dyDescent="0.3">
      <c r="A21" s="85"/>
      <c r="B21" s="85"/>
      <c r="C21" s="85"/>
      <c r="D21" s="85"/>
      <c r="E21" s="85"/>
      <c r="F21" s="85"/>
      <c r="G21" s="81"/>
    </row>
    <row r="22" spans="1:7" x14ac:dyDescent="0.3">
      <c r="A22" s="85"/>
      <c r="B22" s="85"/>
      <c r="C22" s="85"/>
      <c r="D22" s="85"/>
      <c r="E22" s="85"/>
      <c r="F22" s="85"/>
      <c r="G22" s="81"/>
    </row>
    <row r="23" spans="1:7" x14ac:dyDescent="0.3">
      <c r="A23" s="85"/>
      <c r="B23" s="85"/>
      <c r="C23" s="85"/>
      <c r="D23" s="85"/>
      <c r="E23" s="85"/>
      <c r="F23" s="85"/>
      <c r="G23" s="81"/>
    </row>
    <row r="24" spans="1:7" x14ac:dyDescent="0.3">
      <c r="A24" s="85"/>
      <c r="B24" s="85"/>
      <c r="C24" s="85"/>
      <c r="D24" s="85"/>
      <c r="E24" s="85"/>
      <c r="F24" s="85"/>
      <c r="G24" s="81"/>
    </row>
    <row r="25" spans="1:7" x14ac:dyDescent="0.3">
      <c r="A25" s="86"/>
      <c r="B25" s="86"/>
      <c r="C25" s="86"/>
      <c r="D25" s="86"/>
      <c r="E25" s="86"/>
      <c r="F25" s="85"/>
      <c r="G25" s="81"/>
    </row>
    <row r="26" spans="1:7" ht="15.5" x14ac:dyDescent="0.3">
      <c r="A26" s="143" t="s">
        <v>30</v>
      </c>
      <c r="B26" s="144"/>
      <c r="C26" s="144"/>
      <c r="D26" s="144"/>
      <c r="E26" s="46"/>
      <c r="F26" s="149">
        <v>294</v>
      </c>
      <c r="G26" s="150"/>
    </row>
    <row r="27" spans="1:7" ht="15.5" x14ac:dyDescent="0.3">
      <c r="A27" s="145" t="s">
        <v>203</v>
      </c>
      <c r="B27" s="146"/>
      <c r="C27" s="146"/>
      <c r="D27" s="146"/>
      <c r="E27" s="47"/>
      <c r="F27" s="147">
        <v>247</v>
      </c>
      <c r="G27" s="148"/>
    </row>
    <row r="28" spans="1:7" ht="15.5" x14ac:dyDescent="0.3">
      <c r="A28" s="134" t="s">
        <v>31</v>
      </c>
      <c r="B28" s="135"/>
      <c r="C28" s="135"/>
      <c r="D28" s="135"/>
      <c r="E28" s="45"/>
      <c r="F28" s="141">
        <v>294</v>
      </c>
      <c r="G28" s="142"/>
    </row>
    <row r="29" spans="1:7" x14ac:dyDescent="0.3">
      <c r="A29" s="136" t="s">
        <v>32</v>
      </c>
      <c r="B29" s="136"/>
      <c r="C29" s="136"/>
      <c r="D29" s="136"/>
      <c r="E29" s="136"/>
      <c r="F29" s="137"/>
      <c r="G29" s="137"/>
    </row>
    <row r="30" spans="1:7" ht="86.5" customHeight="1" x14ac:dyDescent="0.3">
      <c r="A30" s="138" t="s">
        <v>204</v>
      </c>
      <c r="B30" s="139"/>
      <c r="C30" s="139"/>
      <c r="D30" s="139"/>
      <c r="E30" s="139"/>
      <c r="F30" s="139"/>
      <c r="G30" s="140"/>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honeticPr fontId="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B9" sqref="B9"/>
    </sheetView>
  </sheetViews>
  <sheetFormatPr defaultRowHeight="13" x14ac:dyDescent="0.3"/>
  <cols>
    <col min="1" max="1" width="41" customWidth="1"/>
    <col min="2" max="2" width="20.796875" customWidth="1"/>
    <col min="3" max="3" width="18" customWidth="1"/>
  </cols>
  <sheetData>
    <row r="1" spans="1:51" ht="66.650000000000006" customHeight="1" x14ac:dyDescent="0.3">
      <c r="A1" s="153" t="s">
        <v>91</v>
      </c>
      <c r="B1" s="154"/>
      <c r="C1" s="154"/>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5" x14ac:dyDescent="0.3">
      <c r="A2" s="25" t="s">
        <v>88</v>
      </c>
      <c r="B2" s="151" t="s">
        <v>89</v>
      </c>
      <c r="C2" s="152"/>
      <c r="D2" s="22"/>
    </row>
    <row r="3" spans="1:51" ht="14.5" x14ac:dyDescent="0.3">
      <c r="A3" s="15" t="s">
        <v>52</v>
      </c>
      <c r="B3" s="24" t="s">
        <v>33</v>
      </c>
      <c r="C3" s="24" t="s">
        <v>34</v>
      </c>
      <c r="D3" s="22"/>
    </row>
    <row r="4" spans="1:51" ht="14.5" x14ac:dyDescent="0.3">
      <c r="A4" s="14" t="s">
        <v>35</v>
      </c>
      <c r="B4" s="87">
        <v>145694</v>
      </c>
      <c r="C4" s="91">
        <f t="shared" ref="C4:C9" si="0">B4/$B$40</f>
        <v>0.88299393939393944</v>
      </c>
      <c r="D4" s="22"/>
    </row>
    <row r="5" spans="1:51" ht="14.5" x14ac:dyDescent="0.3">
      <c r="A5" s="14" t="s">
        <v>36</v>
      </c>
      <c r="B5" s="87">
        <v>14910</v>
      </c>
      <c r="C5" s="91">
        <f t="shared" si="0"/>
        <v>9.0363636363636368E-2</v>
      </c>
      <c r="D5" s="22"/>
    </row>
    <row r="6" spans="1:51" ht="14.5" x14ac:dyDescent="0.3">
      <c r="A6" s="14" t="s">
        <v>37</v>
      </c>
      <c r="B6" s="87">
        <v>4396</v>
      </c>
      <c r="C6" s="91">
        <f t="shared" si="0"/>
        <v>2.6642424242424242E-2</v>
      </c>
      <c r="D6" s="22"/>
    </row>
    <row r="7" spans="1:51" ht="14.5" x14ac:dyDescent="0.3">
      <c r="A7" s="14" t="s">
        <v>38</v>
      </c>
      <c r="B7" s="87"/>
      <c r="C7" s="91">
        <f t="shared" si="0"/>
        <v>0</v>
      </c>
      <c r="D7" s="22"/>
    </row>
    <row r="8" spans="1:51" ht="14.5" x14ac:dyDescent="0.3">
      <c r="A8" s="14" t="s">
        <v>39</v>
      </c>
      <c r="B8" s="87"/>
      <c r="C8" s="91">
        <f t="shared" si="0"/>
        <v>0</v>
      </c>
      <c r="D8" s="22"/>
    </row>
    <row r="9" spans="1:51" ht="14.5" x14ac:dyDescent="0.3">
      <c r="A9" s="14" t="s">
        <v>40</v>
      </c>
      <c r="B9" s="87"/>
      <c r="C9" s="91">
        <f t="shared" si="0"/>
        <v>0</v>
      </c>
      <c r="D9" s="22"/>
    </row>
    <row r="10" spans="1:51" ht="14.5" x14ac:dyDescent="0.3">
      <c r="A10" s="13" t="s">
        <v>53</v>
      </c>
      <c r="B10" s="17">
        <f>SUM(B4:B9)</f>
        <v>165000</v>
      </c>
      <c r="C10" s="92">
        <f>SUM(C4:C9)</f>
        <v>1</v>
      </c>
      <c r="D10" s="22"/>
    </row>
    <row r="11" spans="1:51" ht="14.5" x14ac:dyDescent="0.3">
      <c r="A11" s="14" t="s">
        <v>41</v>
      </c>
      <c r="B11" s="87"/>
      <c r="C11" s="91">
        <f t="shared" ref="C11:C25" si="1">B11/$B$40</f>
        <v>0</v>
      </c>
      <c r="D11" s="22"/>
    </row>
    <row r="12" spans="1:51" ht="14.5" x14ac:dyDescent="0.3">
      <c r="A12" s="23" t="s">
        <v>86</v>
      </c>
      <c r="B12" s="88"/>
      <c r="C12" s="91">
        <f t="shared" si="1"/>
        <v>0</v>
      </c>
      <c r="D12" s="22"/>
    </row>
    <row r="13" spans="1:51" ht="14.5" x14ac:dyDescent="0.3">
      <c r="A13" s="14" t="s">
        <v>42</v>
      </c>
      <c r="B13" s="87"/>
      <c r="C13" s="91">
        <f t="shared" si="1"/>
        <v>0</v>
      </c>
      <c r="D13" s="22"/>
    </row>
    <row r="14" spans="1:51" ht="14.5" x14ac:dyDescent="0.3">
      <c r="A14" s="94" t="s">
        <v>54</v>
      </c>
      <c r="B14" s="88"/>
      <c r="C14" s="91">
        <f t="shared" si="1"/>
        <v>0</v>
      </c>
      <c r="D14" s="22"/>
    </row>
    <row r="15" spans="1:51" ht="14.5" x14ac:dyDescent="0.3">
      <c r="A15" s="94" t="s">
        <v>54</v>
      </c>
      <c r="B15" s="88"/>
      <c r="C15" s="91">
        <f t="shared" si="1"/>
        <v>0</v>
      </c>
      <c r="D15" s="22"/>
    </row>
    <row r="16" spans="1:51" ht="14.5" x14ac:dyDescent="0.3">
      <c r="A16" s="94" t="s">
        <v>54</v>
      </c>
      <c r="B16" s="88"/>
      <c r="C16" s="91">
        <f t="shared" si="1"/>
        <v>0</v>
      </c>
      <c r="D16" s="22"/>
    </row>
    <row r="17" spans="1:4" ht="14.5" x14ac:dyDescent="0.3">
      <c r="A17" s="23" t="s">
        <v>87</v>
      </c>
      <c r="B17" s="88"/>
      <c r="C17" s="91">
        <f t="shared" si="1"/>
        <v>0</v>
      </c>
      <c r="D17" s="22"/>
    </row>
    <row r="18" spans="1:4" ht="14.5" x14ac:dyDescent="0.3">
      <c r="A18" s="14" t="s">
        <v>43</v>
      </c>
      <c r="B18" s="88"/>
      <c r="C18" s="91">
        <f t="shared" si="1"/>
        <v>0</v>
      </c>
      <c r="D18" s="22"/>
    </row>
    <row r="19" spans="1:4" ht="14.5" x14ac:dyDescent="0.3">
      <c r="A19" s="14" t="s">
        <v>55</v>
      </c>
      <c r="B19" s="87"/>
      <c r="C19" s="91">
        <f t="shared" si="1"/>
        <v>0</v>
      </c>
      <c r="D19" s="22"/>
    </row>
    <row r="20" spans="1:4" ht="14.5" x14ac:dyDescent="0.3">
      <c r="A20" s="14" t="s">
        <v>44</v>
      </c>
      <c r="B20" s="87"/>
      <c r="C20" s="91">
        <f t="shared" si="1"/>
        <v>0</v>
      </c>
      <c r="D20" s="22"/>
    </row>
    <row r="21" spans="1:4" ht="14.5" x14ac:dyDescent="0.3">
      <c r="A21" s="14" t="s">
        <v>45</v>
      </c>
      <c r="B21" s="87"/>
      <c r="C21" s="91">
        <f t="shared" si="1"/>
        <v>0</v>
      </c>
      <c r="D21" s="22"/>
    </row>
    <row r="22" spans="1:4" ht="14.5" x14ac:dyDescent="0.3">
      <c r="A22" s="14" t="s">
        <v>46</v>
      </c>
      <c r="B22" s="88"/>
      <c r="C22" s="91">
        <f t="shared" si="1"/>
        <v>0</v>
      </c>
      <c r="D22" s="22"/>
    </row>
    <row r="23" spans="1:4" ht="14.5" x14ac:dyDescent="0.3">
      <c r="A23" s="23" t="s">
        <v>90</v>
      </c>
      <c r="B23" s="87"/>
      <c r="C23" s="91">
        <f t="shared" si="1"/>
        <v>0</v>
      </c>
      <c r="D23" s="22"/>
    </row>
    <row r="24" spans="1:4" ht="14.5" x14ac:dyDescent="0.3">
      <c r="A24" s="14" t="s">
        <v>57</v>
      </c>
      <c r="B24" s="88"/>
      <c r="C24" s="91">
        <f t="shared" si="1"/>
        <v>0</v>
      </c>
      <c r="D24" s="22"/>
    </row>
    <row r="25" spans="1:4" ht="29" x14ac:dyDescent="0.3">
      <c r="A25" s="14" t="s">
        <v>58</v>
      </c>
      <c r="B25" s="88"/>
      <c r="C25" s="91">
        <f t="shared" si="1"/>
        <v>0</v>
      </c>
      <c r="D25" s="22"/>
    </row>
    <row r="26" spans="1:4" ht="14.5" x14ac:dyDescent="0.3">
      <c r="A26" s="13" t="s">
        <v>47</v>
      </c>
      <c r="B26" s="16"/>
      <c r="C26" s="93"/>
      <c r="D26" s="22"/>
    </row>
    <row r="27" spans="1:4" x14ac:dyDescent="0.3">
      <c r="A27" s="11" t="s">
        <v>61</v>
      </c>
      <c r="B27" s="87"/>
      <c r="C27" s="91">
        <f>B27/$B$40</f>
        <v>0</v>
      </c>
      <c r="D27" s="22"/>
    </row>
    <row r="28" spans="1:4" x14ac:dyDescent="0.3">
      <c r="A28" s="11" t="s">
        <v>62</v>
      </c>
      <c r="B28" s="87"/>
      <c r="C28" s="91">
        <f t="shared" ref="C28:C39" si="2">B28/$B$40</f>
        <v>0</v>
      </c>
      <c r="D28" s="22"/>
    </row>
    <row r="29" spans="1:4" x14ac:dyDescent="0.3">
      <c r="A29" s="11" t="s">
        <v>63</v>
      </c>
      <c r="B29" s="87"/>
      <c r="C29" s="91">
        <f t="shared" si="2"/>
        <v>0</v>
      </c>
      <c r="D29" s="22"/>
    </row>
    <row r="30" spans="1:4" x14ac:dyDescent="0.3">
      <c r="A30" s="11" t="s">
        <v>64</v>
      </c>
      <c r="B30" s="87"/>
      <c r="C30" s="91">
        <f t="shared" si="2"/>
        <v>0</v>
      </c>
      <c r="D30" s="22"/>
    </row>
    <row r="31" spans="1:4" x14ac:dyDescent="0.3">
      <c r="A31" s="11" t="s">
        <v>65</v>
      </c>
      <c r="B31" s="87"/>
      <c r="C31" s="91">
        <f t="shared" si="2"/>
        <v>0</v>
      </c>
      <c r="D31" s="22"/>
    </row>
    <row r="32" spans="1:4" x14ac:dyDescent="0.3">
      <c r="A32" s="11" t="s">
        <v>66</v>
      </c>
      <c r="B32" s="87"/>
      <c r="C32" s="91">
        <f t="shared" si="2"/>
        <v>0</v>
      </c>
      <c r="D32" s="22"/>
    </row>
    <row r="33" spans="1:4" x14ac:dyDescent="0.3">
      <c r="A33" s="11" t="s">
        <v>67</v>
      </c>
      <c r="B33" s="87"/>
      <c r="C33" s="91">
        <f t="shared" si="2"/>
        <v>0</v>
      </c>
      <c r="D33" s="22"/>
    </row>
    <row r="34" spans="1:4" x14ac:dyDescent="0.3">
      <c r="A34" s="11" t="s">
        <v>68</v>
      </c>
      <c r="B34" s="87"/>
      <c r="C34" s="91">
        <f t="shared" si="2"/>
        <v>0</v>
      </c>
      <c r="D34" s="22"/>
    </row>
    <row r="35" spans="1:4" x14ac:dyDescent="0.3">
      <c r="A35" s="85"/>
      <c r="B35" s="85"/>
      <c r="C35" s="91">
        <f t="shared" si="2"/>
        <v>0</v>
      </c>
      <c r="D35" s="22"/>
    </row>
    <row r="36" spans="1:4" x14ac:dyDescent="0.3">
      <c r="A36" s="85"/>
      <c r="B36" s="85"/>
      <c r="C36" s="91">
        <f t="shared" si="2"/>
        <v>0</v>
      </c>
      <c r="D36" s="22"/>
    </row>
    <row r="37" spans="1:4" x14ac:dyDescent="0.3">
      <c r="A37" s="85"/>
      <c r="B37" s="85"/>
      <c r="C37" s="91">
        <f t="shared" si="2"/>
        <v>0</v>
      </c>
      <c r="D37" s="22"/>
    </row>
    <row r="38" spans="1:4" x14ac:dyDescent="0.3">
      <c r="A38" s="85"/>
      <c r="B38" s="85"/>
      <c r="C38" s="91">
        <f t="shared" si="2"/>
        <v>0</v>
      </c>
      <c r="D38" s="22"/>
    </row>
    <row r="39" spans="1:4" x14ac:dyDescent="0.3">
      <c r="A39" s="85"/>
      <c r="B39" s="85"/>
      <c r="C39" s="91">
        <f t="shared" si="2"/>
        <v>0</v>
      </c>
      <c r="D39" s="22"/>
    </row>
    <row r="40" spans="1:4" ht="14.5" x14ac:dyDescent="0.3">
      <c r="A40" s="10" t="s">
        <v>69</v>
      </c>
      <c r="B40" s="89">
        <f>SUM(B11:B34)+B10</f>
        <v>165000</v>
      </c>
      <c r="C40" s="90">
        <f>SUM(C10:C39)</f>
        <v>1</v>
      </c>
      <c r="D40" s="22"/>
    </row>
  </sheetData>
  <sheetProtection algorithmName="SHA-512" hashValue="v4T01IZZze0zXbf4+JYZP+38Y2aw2Ht/FrwSJTqhsQ191q3qtpdTmyicfghfr4xUPdvozBB3AnazW/m/oxHXSQ==" saltValue="gX9WI8f75FQTgTZk4qLXRw=="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11" workbookViewId="0">
      <selection activeCell="B39" sqref="B39"/>
    </sheetView>
  </sheetViews>
  <sheetFormatPr defaultRowHeight="13" x14ac:dyDescent="0.3"/>
  <cols>
    <col min="1" max="1" width="40.796875" bestFit="1" customWidth="1"/>
    <col min="2" max="2" width="17.296875" customWidth="1"/>
    <col min="3" max="3" width="16.296875" customWidth="1"/>
    <col min="4" max="4" width="15.69921875" customWidth="1"/>
    <col min="5" max="5" width="16.69921875" customWidth="1"/>
    <col min="6" max="6" width="18.69921875" customWidth="1"/>
  </cols>
  <sheetData>
    <row r="1" spans="1:17" x14ac:dyDescent="0.3">
      <c r="A1" s="155" t="s">
        <v>83</v>
      </c>
      <c r="B1" s="155"/>
      <c r="C1" s="155"/>
      <c r="D1" s="155"/>
      <c r="E1" s="155"/>
    </row>
    <row r="2" spans="1:17" ht="13.5" customHeight="1" x14ac:dyDescent="0.3">
      <c r="A2" s="156" t="s">
        <v>84</v>
      </c>
      <c r="B2" s="156"/>
      <c r="C2" s="156"/>
      <c r="D2" s="156"/>
      <c r="E2" s="156"/>
      <c r="F2" s="20"/>
      <c r="G2" s="20"/>
      <c r="H2" s="20"/>
      <c r="I2" s="20"/>
    </row>
    <row r="3" spans="1:17" ht="17.149999999999999" customHeight="1" x14ac:dyDescent="0.55000000000000004">
      <c r="A3" s="154" t="s">
        <v>85</v>
      </c>
      <c r="B3" s="154"/>
      <c r="C3" s="154"/>
      <c r="D3" s="154"/>
      <c r="E3" s="154"/>
      <c r="F3" s="19"/>
      <c r="G3" s="5"/>
      <c r="H3" s="5"/>
      <c r="I3" s="5"/>
      <c r="N3" s="21"/>
      <c r="O3" s="21"/>
      <c r="P3" s="21"/>
      <c r="Q3" s="21"/>
    </row>
    <row r="4" spans="1:17" ht="30.65" customHeight="1" x14ac:dyDescent="0.3">
      <c r="A4" s="15" t="s">
        <v>48</v>
      </c>
      <c r="B4" s="161" t="s">
        <v>49</v>
      </c>
      <c r="C4" s="162"/>
      <c r="D4" s="157" t="s">
        <v>50</v>
      </c>
      <c r="E4" s="158"/>
      <c r="F4" s="22"/>
      <c r="J4" s="21"/>
      <c r="K4" s="21"/>
      <c r="L4" s="21"/>
      <c r="M4" s="21"/>
    </row>
    <row r="5" spans="1:17" ht="33.75" customHeight="1" x14ac:dyDescent="0.3">
      <c r="A5" s="15" t="s">
        <v>51</v>
      </c>
      <c r="B5" s="163" t="s">
        <v>163</v>
      </c>
      <c r="C5" s="164"/>
      <c r="D5" s="159" t="s">
        <v>162</v>
      </c>
      <c r="E5" s="160"/>
      <c r="F5" s="22"/>
      <c r="J5" s="21"/>
      <c r="K5" s="21"/>
      <c r="L5" s="21"/>
      <c r="M5" s="21"/>
    </row>
    <row r="6" spans="1:17" ht="14.5" customHeight="1" x14ac:dyDescent="0.3">
      <c r="A6" s="15" t="s">
        <v>52</v>
      </c>
      <c r="B6" s="52" t="s">
        <v>33</v>
      </c>
      <c r="C6" s="53" t="s">
        <v>34</v>
      </c>
      <c r="D6" s="52" t="s">
        <v>33</v>
      </c>
      <c r="E6" s="54" t="s">
        <v>34</v>
      </c>
      <c r="F6" s="22"/>
      <c r="M6" s="21"/>
      <c r="N6" s="21"/>
      <c r="O6" s="21"/>
      <c r="P6" s="21"/>
    </row>
    <row r="7" spans="1:17" ht="14.5" customHeight="1" x14ac:dyDescent="0.3">
      <c r="A7" s="14" t="s">
        <v>35</v>
      </c>
      <c r="B7" s="87">
        <v>1460081</v>
      </c>
      <c r="C7" s="91">
        <f t="shared" ref="C7:C12" si="0">B7/$B$45</f>
        <v>0.22729481865059128</v>
      </c>
      <c r="D7" s="87">
        <v>1390553</v>
      </c>
      <c r="E7" s="91">
        <f t="shared" ref="E7:E12" si="1">D7/$D$45</f>
        <v>0.22034887479780335</v>
      </c>
      <c r="F7" s="22"/>
      <c r="M7" s="21"/>
      <c r="N7" s="21"/>
      <c r="O7" s="21"/>
      <c r="P7" s="21"/>
    </row>
    <row r="8" spans="1:17" ht="14.5" customHeight="1" x14ac:dyDescent="0.3">
      <c r="A8" s="14" t="s">
        <v>36</v>
      </c>
      <c r="B8" s="87">
        <v>151639</v>
      </c>
      <c r="C8" s="91">
        <f t="shared" si="0"/>
        <v>2.3606059530503452E-2</v>
      </c>
      <c r="D8" s="87">
        <v>151639</v>
      </c>
      <c r="E8" s="91">
        <f t="shared" si="1"/>
        <v>2.4028917290793015E-2</v>
      </c>
      <c r="F8" s="22"/>
      <c r="M8" s="21"/>
      <c r="N8" s="21"/>
      <c r="O8" s="21"/>
      <c r="P8" s="21"/>
    </row>
    <row r="9" spans="1:17" ht="14.5" customHeight="1" x14ac:dyDescent="0.3">
      <c r="A9" s="14" t="s">
        <v>37</v>
      </c>
      <c r="B9" s="87">
        <v>355685</v>
      </c>
      <c r="C9" s="91">
        <f t="shared" si="0"/>
        <v>5.5370460660563052E-2</v>
      </c>
      <c r="D9" s="87">
        <v>355685</v>
      </c>
      <c r="E9" s="91">
        <f t="shared" si="1"/>
        <v>5.6362317389165806E-2</v>
      </c>
      <c r="F9" s="22"/>
      <c r="M9" s="21"/>
      <c r="N9" s="21"/>
      <c r="O9" s="21"/>
      <c r="P9" s="21"/>
    </row>
    <row r="10" spans="1:17" ht="14.5" customHeight="1" x14ac:dyDescent="0.3">
      <c r="A10" s="14" t="s">
        <v>38</v>
      </c>
      <c r="B10" s="87">
        <v>419879</v>
      </c>
      <c r="C10" s="91">
        <f t="shared" si="0"/>
        <v>6.5363716917206383E-2</v>
      </c>
      <c r="D10" s="87">
        <v>394459</v>
      </c>
      <c r="E10" s="91">
        <f t="shared" si="1"/>
        <v>6.2506496914441018E-2</v>
      </c>
      <c r="F10" s="22"/>
      <c r="M10" s="21"/>
      <c r="N10" s="21"/>
      <c r="O10" s="21"/>
      <c r="P10" s="21"/>
    </row>
    <row r="11" spans="1:17" ht="14.5" customHeight="1" x14ac:dyDescent="0.3">
      <c r="A11" s="14" t="s">
        <v>39</v>
      </c>
      <c r="B11" s="87">
        <v>36111</v>
      </c>
      <c r="C11" s="91">
        <f t="shared" si="0"/>
        <v>5.6214985307606229E-3</v>
      </c>
      <c r="D11" s="87">
        <v>36111</v>
      </c>
      <c r="E11" s="91">
        <f t="shared" si="1"/>
        <v>5.722197009264283E-3</v>
      </c>
      <c r="F11" s="22"/>
      <c r="M11" s="21"/>
      <c r="N11" s="21"/>
      <c r="O11" s="21"/>
      <c r="P11" s="21"/>
    </row>
    <row r="12" spans="1:17" ht="14.5" customHeight="1" x14ac:dyDescent="0.3">
      <c r="A12" s="14" t="s">
        <v>40</v>
      </c>
      <c r="B12" s="87">
        <v>67748</v>
      </c>
      <c r="C12" s="91">
        <f t="shared" si="0"/>
        <v>1.0546517195922868E-2</v>
      </c>
      <c r="D12" s="87">
        <v>67748</v>
      </c>
      <c r="E12" s="91">
        <f t="shared" si="1"/>
        <v>1.0735438037817747E-2</v>
      </c>
      <c r="F12" s="22"/>
      <c r="M12" s="21"/>
      <c r="N12" s="21"/>
      <c r="O12" s="21"/>
      <c r="P12" s="21"/>
    </row>
    <row r="13" spans="1:17" ht="14.5" customHeight="1" x14ac:dyDescent="0.3">
      <c r="A13" s="13" t="s">
        <v>53</v>
      </c>
      <c r="B13" s="96">
        <f>SUM(B7:B12)</f>
        <v>2491143</v>
      </c>
      <c r="C13" s="92">
        <f>SUM(C7:C12)</f>
        <v>0.38780307148554766</v>
      </c>
      <c r="D13" s="96">
        <f>SUM(D7:D12)</f>
        <v>2396195</v>
      </c>
      <c r="E13" s="95">
        <f>SUM(E7:E12)</f>
        <v>0.37970424143928522</v>
      </c>
      <c r="F13" s="22"/>
      <c r="M13" s="21"/>
      <c r="N13" s="21"/>
      <c r="O13" s="21"/>
      <c r="P13" s="21"/>
    </row>
    <row r="14" spans="1:17" ht="14.5" customHeight="1" x14ac:dyDescent="0.3">
      <c r="A14" s="14" t="s">
        <v>41</v>
      </c>
      <c r="B14" s="87">
        <v>27447</v>
      </c>
      <c r="C14" s="91">
        <f>B14/$B$45</f>
        <v>4.2727498594275102E-3</v>
      </c>
      <c r="D14" s="87">
        <v>27447</v>
      </c>
      <c r="E14" s="91">
        <f>D14/$D$45</f>
        <v>4.3492880649463259E-3</v>
      </c>
      <c r="F14" s="22"/>
      <c r="M14" s="21"/>
      <c r="N14" s="21"/>
      <c r="O14" s="21"/>
      <c r="P14" s="21"/>
    </row>
    <row r="15" spans="1:17" ht="14.5" customHeight="1" x14ac:dyDescent="0.3">
      <c r="A15" s="23" t="s">
        <v>86</v>
      </c>
      <c r="B15" s="88">
        <v>0</v>
      </c>
      <c r="C15" s="91">
        <f>B15/$B$45</f>
        <v>0</v>
      </c>
      <c r="D15" s="88">
        <v>0</v>
      </c>
      <c r="E15" s="91">
        <f>D15/$D$45</f>
        <v>0</v>
      </c>
      <c r="F15" s="22"/>
      <c r="M15" s="21"/>
      <c r="N15" s="21"/>
      <c r="O15" s="21"/>
      <c r="P15" s="21"/>
    </row>
    <row r="16" spans="1:17" ht="14.5" customHeight="1" x14ac:dyDescent="0.3">
      <c r="A16" s="14" t="s">
        <v>42</v>
      </c>
      <c r="B16" s="87">
        <v>239075</v>
      </c>
      <c r="C16" s="91">
        <f>B16/$B$45</f>
        <v>3.7217461749649579E-2</v>
      </c>
      <c r="D16" s="87">
        <v>239075</v>
      </c>
      <c r="E16" s="91">
        <f>D16/$D$45</f>
        <v>3.7884141950925161E-2</v>
      </c>
      <c r="F16" s="22"/>
      <c r="M16" s="21"/>
      <c r="N16" s="21"/>
      <c r="O16" s="21"/>
      <c r="P16" s="21"/>
    </row>
    <row r="17" spans="1:16" ht="37.5" customHeight="1" x14ac:dyDescent="0.3">
      <c r="A17" s="94" t="s">
        <v>54</v>
      </c>
      <c r="B17" s="88">
        <v>0</v>
      </c>
      <c r="C17" s="91">
        <f>B17/$B$45</f>
        <v>0</v>
      </c>
      <c r="D17" s="88">
        <v>0</v>
      </c>
      <c r="E17" s="91">
        <f>D17/$D$45</f>
        <v>0</v>
      </c>
      <c r="F17" s="22"/>
      <c r="M17" s="21"/>
      <c r="N17" s="21"/>
      <c r="O17" s="21"/>
      <c r="P17" s="21"/>
    </row>
    <row r="18" spans="1:16" ht="31.5" customHeight="1" x14ac:dyDescent="0.3">
      <c r="A18" s="94" t="s">
        <v>54</v>
      </c>
      <c r="B18" s="88">
        <v>0</v>
      </c>
      <c r="C18" s="91">
        <f>B18/$B$45</f>
        <v>0</v>
      </c>
      <c r="D18" s="88">
        <v>0</v>
      </c>
      <c r="E18" s="91">
        <f>D18/$D$45</f>
        <v>0</v>
      </c>
      <c r="F18" s="22"/>
      <c r="M18" s="21"/>
      <c r="N18" s="21"/>
      <c r="O18" s="21"/>
      <c r="P18" s="21"/>
    </row>
    <row r="19" spans="1:16" ht="33.75" customHeight="1" x14ac:dyDescent="0.3">
      <c r="A19" s="94" t="s">
        <v>54</v>
      </c>
      <c r="B19" s="88">
        <v>0</v>
      </c>
      <c r="C19" s="91">
        <f t="shared" ref="C19:C20" si="2">B19/$B$45</f>
        <v>0</v>
      </c>
      <c r="D19" s="88">
        <v>0</v>
      </c>
      <c r="E19" s="91">
        <f t="shared" ref="E19:E20" si="3">D19/$D$45</f>
        <v>0</v>
      </c>
      <c r="F19" s="22"/>
      <c r="M19" s="21"/>
      <c r="N19" s="21"/>
      <c r="O19" s="21"/>
      <c r="P19" s="21"/>
    </row>
    <row r="20" spans="1:16" ht="14.5" customHeight="1" x14ac:dyDescent="0.3">
      <c r="A20" s="23" t="s">
        <v>87</v>
      </c>
      <c r="B20" s="88">
        <v>54582</v>
      </c>
      <c r="C20" s="91">
        <f t="shared" si="2"/>
        <v>8.4969298221034134E-3</v>
      </c>
      <c r="D20" s="88">
        <v>54582</v>
      </c>
      <c r="E20" s="91">
        <f t="shared" si="3"/>
        <v>8.6491361956097332E-3</v>
      </c>
      <c r="F20" s="22"/>
      <c r="M20" s="21"/>
      <c r="N20" s="21"/>
      <c r="O20" s="21"/>
      <c r="P20" s="21"/>
    </row>
    <row r="21" spans="1:16" ht="14.5" customHeight="1" x14ac:dyDescent="0.3">
      <c r="A21" s="14" t="s">
        <v>43</v>
      </c>
      <c r="B21" s="88">
        <v>0</v>
      </c>
      <c r="C21" s="91">
        <f t="shared" ref="C21:C30" si="4">B21/$B$45</f>
        <v>0</v>
      </c>
      <c r="D21" s="88">
        <v>0</v>
      </c>
      <c r="E21" s="91">
        <f t="shared" ref="E21:E30" si="5">D21/$D$45</f>
        <v>0</v>
      </c>
      <c r="F21" s="22"/>
      <c r="M21" s="21"/>
      <c r="N21" s="21"/>
      <c r="O21" s="21"/>
      <c r="P21" s="21"/>
    </row>
    <row r="22" spans="1:16" ht="14.5" customHeight="1" x14ac:dyDescent="0.3">
      <c r="A22" s="14" t="s">
        <v>55</v>
      </c>
      <c r="B22" s="87">
        <v>238906</v>
      </c>
      <c r="C22" s="91">
        <f t="shared" si="4"/>
        <v>3.7191153055575792E-2</v>
      </c>
      <c r="D22" s="87">
        <v>238906</v>
      </c>
      <c r="E22" s="91">
        <f t="shared" si="5"/>
        <v>3.7857361986521912E-2</v>
      </c>
      <c r="F22" s="22"/>
      <c r="M22" s="21"/>
      <c r="N22" s="21"/>
      <c r="O22" s="21"/>
      <c r="P22" s="21"/>
    </row>
    <row r="23" spans="1:16" ht="14.5" customHeight="1" x14ac:dyDescent="0.3">
      <c r="A23" s="14" t="s">
        <v>44</v>
      </c>
      <c r="B23" s="87">
        <v>226000</v>
      </c>
      <c r="C23" s="91">
        <f t="shared" si="4"/>
        <v>3.5182040595716009E-2</v>
      </c>
      <c r="D23" s="87">
        <v>226000</v>
      </c>
      <c r="E23" s="91">
        <f t="shared" si="5"/>
        <v>3.5812260089549665E-2</v>
      </c>
      <c r="F23" s="22"/>
      <c r="M23" s="21"/>
      <c r="N23" s="21"/>
      <c r="O23" s="21"/>
      <c r="P23" s="21"/>
    </row>
    <row r="24" spans="1:16" ht="14.5" customHeight="1" x14ac:dyDescent="0.3">
      <c r="A24" s="14" t="s">
        <v>45</v>
      </c>
      <c r="B24" s="87">
        <v>27041</v>
      </c>
      <c r="C24" s="91">
        <f t="shared" si="4"/>
        <v>4.2095467245520206E-3</v>
      </c>
      <c r="D24" s="87">
        <v>27041</v>
      </c>
      <c r="E24" s="91">
        <f t="shared" si="5"/>
        <v>4.2849527658474001E-3</v>
      </c>
      <c r="F24" s="22"/>
      <c r="M24" s="21"/>
      <c r="N24" s="21"/>
      <c r="O24" s="21"/>
      <c r="P24" s="21"/>
    </row>
    <row r="25" spans="1:16" ht="14.5" customHeight="1" x14ac:dyDescent="0.3">
      <c r="A25" s="14" t="s">
        <v>46</v>
      </c>
      <c r="B25" s="88">
        <v>0</v>
      </c>
      <c r="C25" s="91">
        <f t="shared" si="4"/>
        <v>0</v>
      </c>
      <c r="D25" s="88">
        <v>0</v>
      </c>
      <c r="E25" s="91">
        <f t="shared" si="5"/>
        <v>0</v>
      </c>
      <c r="F25" s="22"/>
      <c r="M25" s="21"/>
      <c r="N25" s="21"/>
      <c r="O25" s="21"/>
      <c r="P25" s="21"/>
    </row>
    <row r="26" spans="1:16" ht="14.5" customHeight="1" x14ac:dyDescent="0.3">
      <c r="A26" s="14" t="s">
        <v>56</v>
      </c>
      <c r="B26" s="87">
        <v>19466</v>
      </c>
      <c r="C26" s="91">
        <f t="shared" si="4"/>
        <v>3.0303256736115393E-3</v>
      </c>
      <c r="D26" s="87">
        <v>19466</v>
      </c>
      <c r="E26" s="91">
        <f t="shared" si="5"/>
        <v>3.084608207536167E-3</v>
      </c>
      <c r="F26" s="22"/>
      <c r="M26" s="21"/>
      <c r="N26" s="21"/>
      <c r="O26" s="21"/>
      <c r="P26" s="21"/>
    </row>
    <row r="27" spans="1:16" ht="14.5" customHeight="1" x14ac:dyDescent="0.3">
      <c r="A27" s="14" t="s">
        <v>57</v>
      </c>
      <c r="B27" s="88">
        <v>0</v>
      </c>
      <c r="C27" s="91">
        <f t="shared" si="4"/>
        <v>0</v>
      </c>
      <c r="D27" s="88">
        <v>0</v>
      </c>
      <c r="E27" s="91">
        <f t="shared" si="5"/>
        <v>0</v>
      </c>
      <c r="F27" s="22"/>
      <c r="M27" s="21"/>
      <c r="N27" s="21"/>
      <c r="O27" s="21"/>
      <c r="P27" s="21"/>
    </row>
    <row r="28" spans="1:16" ht="14.5" customHeight="1" x14ac:dyDescent="0.3">
      <c r="A28" s="14" t="s">
        <v>58</v>
      </c>
      <c r="B28" s="88">
        <v>0</v>
      </c>
      <c r="C28" s="91">
        <f t="shared" si="4"/>
        <v>0</v>
      </c>
      <c r="D28" s="88">
        <v>0</v>
      </c>
      <c r="E28" s="91">
        <f t="shared" si="5"/>
        <v>0</v>
      </c>
      <c r="F28" s="22"/>
      <c r="M28" s="21"/>
      <c r="N28" s="21"/>
      <c r="O28" s="21"/>
      <c r="P28" s="21"/>
    </row>
    <row r="29" spans="1:16" ht="14.5" customHeight="1" x14ac:dyDescent="0.3">
      <c r="A29" s="14" t="s">
        <v>59</v>
      </c>
      <c r="B29" s="87">
        <v>73368</v>
      </c>
      <c r="C29" s="91">
        <f t="shared" si="4"/>
        <v>1.1421398028435807E-2</v>
      </c>
      <c r="D29" s="87">
        <v>73368</v>
      </c>
      <c r="E29" s="91">
        <f t="shared" si="5"/>
        <v>1.1625990700221592E-2</v>
      </c>
      <c r="F29" s="22"/>
      <c r="M29" s="21"/>
      <c r="N29" s="21"/>
      <c r="O29" s="21"/>
      <c r="P29" s="21"/>
    </row>
    <row r="30" spans="1:16" ht="13" customHeight="1" x14ac:dyDescent="0.3">
      <c r="A30" s="12" t="s">
        <v>60</v>
      </c>
      <c r="B30" s="88">
        <v>0</v>
      </c>
      <c r="C30" s="91">
        <f t="shared" si="4"/>
        <v>0</v>
      </c>
      <c r="D30" s="88">
        <v>0</v>
      </c>
      <c r="E30" s="91">
        <f t="shared" si="5"/>
        <v>0</v>
      </c>
      <c r="F30" s="22"/>
      <c r="M30" s="21"/>
      <c r="N30" s="21"/>
      <c r="O30" s="21"/>
      <c r="P30" s="21"/>
    </row>
    <row r="31" spans="1:16" ht="14.5" customHeight="1" x14ac:dyDescent="0.3">
      <c r="A31" s="13" t="s">
        <v>47</v>
      </c>
      <c r="B31" s="16"/>
      <c r="C31" s="93"/>
      <c r="D31" s="16"/>
      <c r="E31" s="95"/>
      <c r="F31" s="22"/>
      <c r="M31" s="21"/>
      <c r="N31" s="21"/>
      <c r="O31" s="21"/>
      <c r="P31" s="21"/>
    </row>
    <row r="32" spans="1:16" ht="13" customHeight="1" x14ac:dyDescent="0.3">
      <c r="A32" s="11" t="s">
        <v>61</v>
      </c>
      <c r="B32" s="87">
        <v>463352</v>
      </c>
      <c r="C32" s="91">
        <f>B32/$B$45</f>
        <v>7.2131278204009761E-2</v>
      </c>
      <c r="D32" s="87">
        <v>463352</v>
      </c>
      <c r="E32" s="91">
        <f t="shared" ref="E32:E44" si="6">D32/$D$45</f>
        <v>7.3423373172623971E-2</v>
      </c>
      <c r="F32" s="22"/>
      <c r="M32" s="21"/>
      <c r="N32" s="21"/>
      <c r="O32" s="21"/>
      <c r="P32" s="21"/>
    </row>
    <row r="33" spans="1:17" ht="13" customHeight="1" x14ac:dyDescent="0.3">
      <c r="A33" s="11" t="s">
        <v>62</v>
      </c>
      <c r="B33" s="87">
        <v>743217</v>
      </c>
      <c r="C33" s="91">
        <f t="shared" ref="C33:C44" si="7">B33/$B$45</f>
        <v>0.11569863126294808</v>
      </c>
      <c r="D33" s="87">
        <v>743217</v>
      </c>
      <c r="E33" s="91">
        <f t="shared" si="6"/>
        <v>0.11777115268572935</v>
      </c>
      <c r="F33" s="22"/>
      <c r="M33" s="21"/>
      <c r="N33" s="21"/>
      <c r="O33" s="21"/>
      <c r="P33" s="21"/>
    </row>
    <row r="34" spans="1:17" ht="13" customHeight="1" x14ac:dyDescent="0.3">
      <c r="A34" s="11" t="s">
        <v>63</v>
      </c>
      <c r="B34" s="87">
        <v>43456</v>
      </c>
      <c r="C34" s="91">
        <f t="shared" si="7"/>
        <v>6.7649148501213938E-3</v>
      </c>
      <c r="D34" s="87">
        <v>43456</v>
      </c>
      <c r="E34" s="91">
        <f t="shared" si="6"/>
        <v>6.8860954621746476E-3</v>
      </c>
      <c r="F34" s="22"/>
      <c r="M34" s="21"/>
      <c r="N34" s="21"/>
      <c r="O34" s="21"/>
      <c r="P34" s="21"/>
    </row>
    <row r="35" spans="1:17" ht="13" customHeight="1" x14ac:dyDescent="0.3">
      <c r="A35" s="11" t="s">
        <v>64</v>
      </c>
      <c r="B35" s="87">
        <v>136044</v>
      </c>
      <c r="C35" s="91">
        <f t="shared" si="7"/>
        <v>2.1178343056653049E-2</v>
      </c>
      <c r="D35" s="87">
        <v>136044</v>
      </c>
      <c r="E35" s="91">
        <f t="shared" si="6"/>
        <v>2.155771288328626E-2</v>
      </c>
      <c r="F35" s="22"/>
      <c r="M35" s="21"/>
      <c r="N35" s="21"/>
      <c r="O35" s="21"/>
      <c r="P35" s="21"/>
    </row>
    <row r="36" spans="1:17" ht="13" customHeight="1" x14ac:dyDescent="0.3">
      <c r="A36" s="11" t="s">
        <v>65</v>
      </c>
      <c r="B36" s="87">
        <v>129516</v>
      </c>
      <c r="C36" s="91">
        <f t="shared" si="7"/>
        <v>2.0162111370773252E-2</v>
      </c>
      <c r="D36" s="87">
        <v>129516</v>
      </c>
      <c r="E36" s="91">
        <f t="shared" si="6"/>
        <v>2.0523277335212895E-2</v>
      </c>
      <c r="F36" s="22"/>
      <c r="M36" s="21"/>
      <c r="N36" s="21"/>
      <c r="O36" s="21"/>
      <c r="P36" s="21"/>
    </row>
    <row r="37" spans="1:17" ht="13" customHeight="1" x14ac:dyDescent="0.3">
      <c r="A37" s="11" t="s">
        <v>66</v>
      </c>
      <c r="B37" s="87">
        <v>77256</v>
      </c>
      <c r="C37" s="91">
        <f t="shared" si="7"/>
        <v>1.2026653664878921E-2</v>
      </c>
      <c r="D37" s="87">
        <v>77256</v>
      </c>
      <c r="E37" s="91">
        <f t="shared" si="6"/>
        <v>1.2242088342824111E-2</v>
      </c>
      <c r="F37" s="22"/>
      <c r="M37" s="21"/>
      <c r="N37" s="21"/>
      <c r="O37" s="21"/>
      <c r="P37" s="21"/>
    </row>
    <row r="38" spans="1:17" ht="13" customHeight="1" x14ac:dyDescent="0.3">
      <c r="A38" s="11" t="s">
        <v>67</v>
      </c>
      <c r="B38" s="87">
        <v>1384694</v>
      </c>
      <c r="C38" s="91">
        <f t="shared" si="7"/>
        <v>0.215559117347984</v>
      </c>
      <c r="D38" s="87">
        <v>1366598</v>
      </c>
      <c r="E38" s="91">
        <f t="shared" si="6"/>
        <v>0.2165529336896389</v>
      </c>
      <c r="F38" s="22"/>
      <c r="M38" s="21"/>
      <c r="N38" s="21"/>
      <c r="O38" s="21"/>
      <c r="P38" s="21"/>
    </row>
    <row r="39" spans="1:17" ht="13" customHeight="1" x14ac:dyDescent="0.3">
      <c r="A39" s="11" t="s">
        <v>68</v>
      </c>
      <c r="B39" s="87">
        <v>49169</v>
      </c>
      <c r="C39" s="91">
        <f t="shared" si="7"/>
        <v>7.6542732480122146E-3</v>
      </c>
      <c r="D39" s="87">
        <v>49169</v>
      </c>
      <c r="E39" s="91">
        <f t="shared" si="6"/>
        <v>7.7913850280666701E-3</v>
      </c>
      <c r="F39" s="22"/>
      <c r="M39" s="21"/>
      <c r="N39" s="21"/>
      <c r="O39" s="21"/>
      <c r="P39" s="21"/>
    </row>
    <row r="40" spans="1:17" ht="13" customHeight="1" x14ac:dyDescent="0.3">
      <c r="A40" s="85"/>
      <c r="B40" s="85"/>
      <c r="C40" s="91">
        <f t="shared" si="7"/>
        <v>0</v>
      </c>
      <c r="D40" s="85"/>
      <c r="E40" s="91">
        <f t="shared" si="6"/>
        <v>0</v>
      </c>
      <c r="F40" s="22"/>
      <c r="M40" s="21"/>
      <c r="N40" s="21"/>
      <c r="O40" s="21"/>
      <c r="P40" s="21"/>
    </row>
    <row r="41" spans="1:17" ht="13" customHeight="1" x14ac:dyDescent="0.3">
      <c r="A41" s="85"/>
      <c r="B41" s="85"/>
      <c r="C41" s="91">
        <f t="shared" si="7"/>
        <v>0</v>
      </c>
      <c r="D41" s="85"/>
      <c r="E41" s="91">
        <f t="shared" si="6"/>
        <v>0</v>
      </c>
      <c r="F41" s="22"/>
      <c r="M41" s="21"/>
      <c r="N41" s="21"/>
      <c r="O41" s="21"/>
      <c r="P41" s="21"/>
    </row>
    <row r="42" spans="1:17" ht="13" customHeight="1" x14ac:dyDescent="0.3">
      <c r="A42" s="85"/>
      <c r="B42" s="85"/>
      <c r="C42" s="91">
        <f t="shared" si="7"/>
        <v>0</v>
      </c>
      <c r="D42" s="85"/>
      <c r="E42" s="91">
        <f t="shared" si="6"/>
        <v>0</v>
      </c>
      <c r="F42" s="22"/>
      <c r="M42" s="21"/>
      <c r="N42" s="21"/>
      <c r="O42" s="21"/>
      <c r="P42" s="21"/>
    </row>
    <row r="43" spans="1:17" ht="13" customHeight="1" x14ac:dyDescent="0.3">
      <c r="A43" s="85"/>
      <c r="B43" s="85"/>
      <c r="C43" s="91">
        <f t="shared" si="7"/>
        <v>0</v>
      </c>
      <c r="D43" s="85"/>
      <c r="E43" s="91">
        <f t="shared" si="6"/>
        <v>0</v>
      </c>
      <c r="F43" s="22"/>
      <c r="M43" s="21"/>
      <c r="N43" s="21"/>
      <c r="O43" s="21"/>
      <c r="P43" s="21"/>
    </row>
    <row r="44" spans="1:17" ht="13" customHeight="1" x14ac:dyDescent="0.3">
      <c r="A44" s="85"/>
      <c r="B44" s="85"/>
      <c r="C44" s="91">
        <f t="shared" si="7"/>
        <v>0</v>
      </c>
      <c r="D44" s="85"/>
      <c r="E44" s="91">
        <f t="shared" si="6"/>
        <v>0</v>
      </c>
      <c r="F44" s="22"/>
      <c r="M44" s="21"/>
      <c r="N44" s="21"/>
      <c r="O44" s="21"/>
      <c r="P44" s="21"/>
    </row>
    <row r="45" spans="1:17" ht="14.5" customHeight="1" x14ac:dyDescent="0.3">
      <c r="A45" s="10" t="s">
        <v>69</v>
      </c>
      <c r="B45" s="89">
        <f>SUM(B14:B39)+B13</f>
        <v>6423732</v>
      </c>
      <c r="C45" s="90">
        <f>SUM(C13:C44)</f>
        <v>1</v>
      </c>
      <c r="D45" s="89">
        <f>SUM(D13:D44)</f>
        <v>6310688</v>
      </c>
      <c r="E45" s="90">
        <f>SUM(E13:E44)</f>
        <v>1</v>
      </c>
      <c r="F45" s="22"/>
      <c r="M45" s="21"/>
      <c r="N45" s="21"/>
      <c r="O45" s="21"/>
      <c r="P45" s="21"/>
    </row>
    <row r="46" spans="1:17" ht="14.5" customHeight="1" x14ac:dyDescent="0.3">
      <c r="A46" s="10" t="s">
        <v>70</v>
      </c>
      <c r="B46" s="89">
        <f>'Agency Revenue'!B36-'Agency Expenses'!B45</f>
        <v>-4573</v>
      </c>
      <c r="C46" s="93"/>
      <c r="D46" s="89">
        <f>'Agency Revenue'!E36-'Agency Expenses'!D45</f>
        <v>-11529</v>
      </c>
      <c r="E46" s="93"/>
      <c r="F46" s="22"/>
      <c r="M46" s="21"/>
      <c r="N46" s="21"/>
      <c r="O46" s="21"/>
      <c r="P46" s="21"/>
    </row>
    <row r="47" spans="1:17" ht="13" customHeight="1" x14ac:dyDescent="0.55000000000000004">
      <c r="A47" s="1"/>
      <c r="B47" s="19"/>
      <c r="C47" s="19"/>
      <c r="D47" s="19"/>
      <c r="E47" s="19"/>
      <c r="F47" s="19"/>
      <c r="G47" s="5"/>
      <c r="H47" s="5"/>
      <c r="I47" s="5"/>
      <c r="N47" s="21"/>
      <c r="O47" s="21"/>
      <c r="P47" s="21"/>
      <c r="Q47" s="21"/>
    </row>
    <row r="48" spans="1:17" x14ac:dyDescent="0.3">
      <c r="A48" s="18"/>
      <c r="B48" s="18"/>
      <c r="C48" s="18"/>
      <c r="D48" s="18"/>
      <c r="E48" s="18"/>
      <c r="F48" s="18"/>
      <c r="G48" s="18"/>
      <c r="H48" s="18"/>
      <c r="I48" s="18"/>
      <c r="J48" s="18"/>
      <c r="K48" s="18"/>
    </row>
  </sheetData>
  <sheetProtection algorithmName="SHA-512" hashValue="22QN4tqjes7r5GONLaz6XNONBSocKFRC4PUAQYVMs7gKix6H/0panldpOUroLYhB163/UB9TrL64HeWEj6jgPA==" saltValue="v521bJWyTNEZ4CzDg/xsKw=="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workbookViewId="0">
      <selection activeCell="C6" sqref="C6"/>
    </sheetView>
  </sheetViews>
  <sheetFormatPr defaultRowHeight="13" x14ac:dyDescent="0.3"/>
  <cols>
    <col min="1" max="1" width="33.69921875" customWidth="1"/>
    <col min="2" max="2" width="11.69921875" customWidth="1"/>
    <col min="3" max="3" width="10.796875" customWidth="1"/>
    <col min="4" max="4" width="11.19921875" customWidth="1"/>
    <col min="5" max="5" width="9.69921875" customWidth="1"/>
    <col min="6" max="6" width="10.19921875" customWidth="1"/>
    <col min="7" max="7" width="9.69921875" customWidth="1"/>
  </cols>
  <sheetData>
    <row r="1" spans="1:13" ht="70.5" customHeight="1" x14ac:dyDescent="0.3">
      <c r="A1" s="174" t="s">
        <v>98</v>
      </c>
      <c r="B1" s="117"/>
      <c r="C1" s="117"/>
      <c r="D1" s="117"/>
      <c r="E1" s="117"/>
      <c r="F1" s="117"/>
      <c r="G1" s="117"/>
      <c r="H1" s="175"/>
      <c r="I1" s="175"/>
      <c r="J1" s="175"/>
      <c r="K1" s="175"/>
      <c r="L1" s="175"/>
      <c r="M1" s="175"/>
    </row>
    <row r="2" spans="1:13" ht="34.5" customHeight="1" x14ac:dyDescent="0.3">
      <c r="A2" s="50"/>
      <c r="B2" s="121" t="s">
        <v>71</v>
      </c>
      <c r="C2" s="167"/>
      <c r="D2" s="122"/>
      <c r="E2" s="171" t="s">
        <v>97</v>
      </c>
      <c r="F2" s="167"/>
      <c r="G2" s="122"/>
      <c r="H2" s="165"/>
      <c r="I2" s="108"/>
      <c r="J2" s="108"/>
      <c r="K2" s="108"/>
      <c r="L2" s="108"/>
      <c r="M2" s="108"/>
    </row>
    <row r="3" spans="1:13" ht="13" customHeight="1" x14ac:dyDescent="0.3">
      <c r="A3" s="29"/>
      <c r="B3" s="168">
        <v>46387</v>
      </c>
      <c r="C3" s="169"/>
      <c r="D3" s="170"/>
      <c r="E3" s="168">
        <v>46022</v>
      </c>
      <c r="F3" s="172"/>
      <c r="G3" s="173"/>
      <c r="H3" s="165"/>
      <c r="I3" s="108"/>
      <c r="J3" s="108"/>
      <c r="K3" s="108"/>
      <c r="L3" s="108"/>
      <c r="M3" s="108"/>
    </row>
    <row r="4" spans="1:13" ht="14.5" customHeight="1" x14ac:dyDescent="0.3">
      <c r="A4" s="49" t="s">
        <v>72</v>
      </c>
      <c r="B4" s="51" t="s">
        <v>73</v>
      </c>
      <c r="C4" s="51" t="s">
        <v>74</v>
      </c>
      <c r="D4" s="51" t="s">
        <v>75</v>
      </c>
      <c r="E4" s="51" t="s">
        <v>73</v>
      </c>
      <c r="F4" s="51" t="s">
        <v>74</v>
      </c>
      <c r="G4" s="51" t="s">
        <v>75</v>
      </c>
      <c r="H4" s="165"/>
      <c r="I4" s="108"/>
      <c r="J4" s="108"/>
      <c r="K4" s="108"/>
      <c r="L4" s="108"/>
      <c r="M4" s="108"/>
    </row>
    <row r="5" spans="1:13" ht="15.65" customHeight="1" x14ac:dyDescent="0.3">
      <c r="A5" s="48" t="s">
        <v>76</v>
      </c>
      <c r="B5" s="29"/>
      <c r="C5" s="29"/>
      <c r="D5" s="29"/>
      <c r="E5" s="29"/>
      <c r="F5" s="29"/>
      <c r="G5" s="29"/>
      <c r="H5" s="165"/>
      <c r="I5" s="108"/>
      <c r="J5" s="108"/>
      <c r="K5" s="108"/>
      <c r="L5" s="108"/>
      <c r="M5" s="108"/>
    </row>
    <row r="6" spans="1:13" ht="15.5" x14ac:dyDescent="0.3">
      <c r="A6" s="97" t="s">
        <v>165</v>
      </c>
      <c r="B6" s="98">
        <v>165000</v>
      </c>
      <c r="C6" s="85"/>
      <c r="D6" s="102">
        <f>(B6+C6)/($B$36+$C$36)</f>
        <v>2.5704301762894486E-2</v>
      </c>
      <c r="E6" s="98">
        <v>100000</v>
      </c>
      <c r="F6" s="85"/>
      <c r="G6" s="102">
        <f>(E6+F6)/($E$36+$F$36)</f>
        <v>1.5875135077555592E-2</v>
      </c>
      <c r="H6" s="165"/>
      <c r="I6" s="108"/>
      <c r="J6" s="108"/>
      <c r="K6" s="108"/>
      <c r="L6" s="108"/>
      <c r="M6" s="108"/>
    </row>
    <row r="7" spans="1:13" ht="15.5" x14ac:dyDescent="0.3">
      <c r="A7" s="85"/>
      <c r="B7" s="85"/>
      <c r="C7" s="85"/>
      <c r="D7" s="102">
        <f t="shared" ref="D7:D35" si="0">(B7+C7)/($B$36+$C$36)</f>
        <v>0</v>
      </c>
      <c r="E7" s="85"/>
      <c r="F7" s="85"/>
      <c r="G7" s="102">
        <f t="shared" ref="G7:G35" si="1">(E7+F7)/($E$36+$F$36)</f>
        <v>0</v>
      </c>
      <c r="H7" s="165"/>
      <c r="I7" s="108"/>
      <c r="J7" s="108"/>
      <c r="K7" s="108"/>
      <c r="L7" s="108"/>
      <c r="M7" s="108"/>
    </row>
    <row r="8" spans="1:13" ht="15.5" x14ac:dyDescent="0.3">
      <c r="A8" s="85"/>
      <c r="B8" s="85"/>
      <c r="C8" s="85"/>
      <c r="D8" s="102">
        <f t="shared" si="0"/>
        <v>0</v>
      </c>
      <c r="E8" s="85"/>
      <c r="F8" s="85"/>
      <c r="G8" s="102">
        <f t="shared" si="1"/>
        <v>0</v>
      </c>
      <c r="H8" s="165"/>
      <c r="I8" s="108"/>
      <c r="J8" s="108"/>
      <c r="K8" s="108"/>
      <c r="L8" s="108"/>
      <c r="M8" s="108"/>
    </row>
    <row r="9" spans="1:13" ht="15.5" x14ac:dyDescent="0.3">
      <c r="A9" s="85"/>
      <c r="B9" s="85"/>
      <c r="C9" s="85"/>
      <c r="D9" s="102">
        <f t="shared" si="0"/>
        <v>0</v>
      </c>
      <c r="E9" s="85"/>
      <c r="F9" s="85"/>
      <c r="G9" s="102">
        <f t="shared" si="1"/>
        <v>0</v>
      </c>
      <c r="H9" s="165"/>
      <c r="I9" s="108"/>
      <c r="J9" s="108"/>
      <c r="K9" s="108"/>
      <c r="L9" s="108"/>
      <c r="M9" s="108"/>
    </row>
    <row r="10" spans="1:13" ht="15.5" x14ac:dyDescent="0.3">
      <c r="A10" s="85"/>
      <c r="B10" s="85"/>
      <c r="C10" s="85"/>
      <c r="D10" s="102">
        <f t="shared" si="0"/>
        <v>0</v>
      </c>
      <c r="E10" s="85"/>
      <c r="F10" s="85"/>
      <c r="G10" s="102">
        <f t="shared" si="1"/>
        <v>0</v>
      </c>
      <c r="H10" s="165"/>
      <c r="I10" s="108"/>
      <c r="J10" s="108"/>
      <c r="K10" s="108"/>
      <c r="L10" s="108"/>
      <c r="M10" s="108"/>
    </row>
    <row r="11" spans="1:13" ht="15.5" x14ac:dyDescent="0.3">
      <c r="A11" s="85"/>
      <c r="B11" s="85"/>
      <c r="C11" s="85"/>
      <c r="D11" s="102">
        <f t="shared" si="0"/>
        <v>0</v>
      </c>
      <c r="E11" s="85"/>
      <c r="F11" s="85"/>
      <c r="G11" s="102">
        <f t="shared" si="1"/>
        <v>0</v>
      </c>
      <c r="H11" s="165"/>
      <c r="I11" s="108"/>
      <c r="J11" s="108"/>
      <c r="K11" s="108"/>
      <c r="L11" s="108"/>
      <c r="M11" s="108"/>
    </row>
    <row r="12" spans="1:13" ht="15.5" x14ac:dyDescent="0.3">
      <c r="A12" s="48" t="s">
        <v>77</v>
      </c>
      <c r="B12" s="29"/>
      <c r="C12" s="29"/>
      <c r="D12" s="103"/>
      <c r="E12" s="29"/>
      <c r="F12" s="29"/>
      <c r="G12" s="103"/>
      <c r="H12" s="165"/>
      <c r="I12" s="108"/>
      <c r="J12" s="108"/>
      <c r="K12" s="108"/>
      <c r="L12" s="108"/>
      <c r="M12" s="108"/>
    </row>
    <row r="13" spans="1:13" ht="15.65" customHeight="1" x14ac:dyDescent="0.3">
      <c r="A13" s="97" t="s">
        <v>166</v>
      </c>
      <c r="B13" s="98">
        <v>872870</v>
      </c>
      <c r="C13" s="85"/>
      <c r="D13" s="102">
        <f t="shared" si="0"/>
        <v>0.13597887199865277</v>
      </c>
      <c r="E13" s="98">
        <v>872870</v>
      </c>
      <c r="F13" s="85"/>
      <c r="G13" s="102">
        <f t="shared" si="1"/>
        <v>0.1385692915514595</v>
      </c>
      <c r="H13" s="165"/>
      <c r="I13" s="108"/>
      <c r="J13" s="108"/>
      <c r="K13" s="108"/>
      <c r="L13" s="108"/>
      <c r="M13" s="108"/>
    </row>
    <row r="14" spans="1:13" ht="15.65" customHeight="1" x14ac:dyDescent="0.3">
      <c r="A14" s="97" t="s">
        <v>167</v>
      </c>
      <c r="B14" s="98">
        <v>526461</v>
      </c>
      <c r="C14" s="85"/>
      <c r="D14" s="102">
        <f t="shared" si="0"/>
        <v>8.2014014608455713E-2</v>
      </c>
      <c r="E14" s="98">
        <v>526461</v>
      </c>
      <c r="F14" s="85"/>
      <c r="G14" s="102">
        <f t="shared" si="1"/>
        <v>8.357639488064994E-2</v>
      </c>
      <c r="H14" s="165"/>
      <c r="I14" s="108"/>
      <c r="J14" s="108"/>
      <c r="K14" s="108"/>
      <c r="L14" s="108"/>
      <c r="M14" s="108"/>
    </row>
    <row r="15" spans="1:13" ht="15.65" customHeight="1" x14ac:dyDescent="0.3">
      <c r="A15" s="97" t="s">
        <v>168</v>
      </c>
      <c r="B15" s="98">
        <v>60000</v>
      </c>
      <c r="C15" s="85"/>
      <c r="D15" s="102">
        <f t="shared" si="0"/>
        <v>9.3470188228707216E-3</v>
      </c>
      <c r="E15" s="98">
        <v>60000</v>
      </c>
      <c r="F15" s="85"/>
      <c r="G15" s="102">
        <f t="shared" si="1"/>
        <v>9.5250810465333548E-3</v>
      </c>
      <c r="H15" s="165"/>
      <c r="I15" s="108"/>
      <c r="J15" s="108"/>
      <c r="K15" s="108"/>
      <c r="L15" s="108"/>
      <c r="M15" s="108"/>
    </row>
    <row r="16" spans="1:13" ht="15.5" x14ac:dyDescent="0.3">
      <c r="A16" s="85"/>
      <c r="B16" s="85"/>
      <c r="C16" s="85"/>
      <c r="D16" s="102">
        <f t="shared" si="0"/>
        <v>0</v>
      </c>
      <c r="E16" s="85"/>
      <c r="F16" s="85"/>
      <c r="G16" s="102">
        <f t="shared" si="1"/>
        <v>0</v>
      </c>
      <c r="H16" s="165"/>
      <c r="I16" s="108"/>
      <c r="J16" s="108"/>
      <c r="K16" s="108"/>
      <c r="L16" s="108"/>
      <c r="M16" s="108"/>
    </row>
    <row r="17" spans="1:13" ht="15.5" x14ac:dyDescent="0.3">
      <c r="A17" s="85"/>
      <c r="B17" s="85"/>
      <c r="C17" s="85"/>
      <c r="D17" s="102">
        <f t="shared" si="0"/>
        <v>0</v>
      </c>
      <c r="E17" s="85"/>
      <c r="F17" s="85"/>
      <c r="G17" s="102">
        <f t="shared" si="1"/>
        <v>0</v>
      </c>
      <c r="H17" s="165"/>
      <c r="I17" s="108"/>
      <c r="J17" s="108"/>
      <c r="K17" s="108"/>
      <c r="L17" s="108"/>
      <c r="M17" s="108"/>
    </row>
    <row r="18" spans="1:13" ht="15.65" customHeight="1" x14ac:dyDescent="0.3">
      <c r="A18" s="48" t="s">
        <v>78</v>
      </c>
      <c r="B18" s="29"/>
      <c r="C18" s="29"/>
      <c r="D18" s="103"/>
      <c r="E18" s="29"/>
      <c r="F18" s="29"/>
      <c r="G18" s="103"/>
      <c r="H18" s="165"/>
      <c r="I18" s="108"/>
      <c r="J18" s="108"/>
      <c r="K18" s="108"/>
      <c r="L18" s="108"/>
      <c r="M18" s="108"/>
    </row>
    <row r="19" spans="1:13" ht="15.65" customHeight="1" x14ac:dyDescent="0.3">
      <c r="A19" s="97" t="s">
        <v>169</v>
      </c>
      <c r="B19" s="98">
        <v>491320</v>
      </c>
      <c r="C19" s="85"/>
      <c r="D19" s="102">
        <f t="shared" si="0"/>
        <v>7.6539621467547378E-2</v>
      </c>
      <c r="E19" s="98">
        <v>491320</v>
      </c>
      <c r="F19" s="85"/>
      <c r="G19" s="102">
        <f t="shared" si="1"/>
        <v>7.7997713663046128E-2</v>
      </c>
      <c r="H19" s="165"/>
      <c r="I19" s="108"/>
      <c r="J19" s="108"/>
      <c r="K19" s="108"/>
      <c r="L19" s="108"/>
      <c r="M19" s="108"/>
    </row>
    <row r="20" spans="1:13" ht="15.65" customHeight="1" x14ac:dyDescent="0.3">
      <c r="A20" s="97" t="s">
        <v>170</v>
      </c>
      <c r="B20" s="98">
        <v>17732</v>
      </c>
      <c r="C20" s="85"/>
      <c r="D20" s="102">
        <f t="shared" si="0"/>
        <v>2.762355629452394E-3</v>
      </c>
      <c r="E20" s="98">
        <v>17732</v>
      </c>
      <c r="F20" s="85"/>
      <c r="G20" s="102">
        <f t="shared" si="1"/>
        <v>2.8149789519521574E-3</v>
      </c>
      <c r="H20" s="165"/>
      <c r="I20" s="108"/>
      <c r="J20" s="108"/>
      <c r="K20" s="108"/>
      <c r="L20" s="108"/>
      <c r="M20" s="108"/>
    </row>
    <row r="21" spans="1:13" ht="15.65" customHeight="1" x14ac:dyDescent="0.3">
      <c r="A21" s="97" t="s">
        <v>170</v>
      </c>
      <c r="B21" s="98">
        <v>34902</v>
      </c>
      <c r="C21" s="85"/>
      <c r="D21" s="102">
        <f t="shared" si="0"/>
        <v>5.4371608492638987E-3</v>
      </c>
      <c r="E21" s="98">
        <v>34902</v>
      </c>
      <c r="F21" s="85"/>
      <c r="G21" s="102">
        <f t="shared" si="1"/>
        <v>5.5407396447684524E-3</v>
      </c>
      <c r="H21" s="165"/>
      <c r="I21" s="108"/>
      <c r="J21" s="108"/>
      <c r="K21" s="108"/>
      <c r="L21" s="108"/>
      <c r="M21" s="108"/>
    </row>
    <row r="22" spans="1:13" ht="15.5" x14ac:dyDescent="0.3">
      <c r="A22" s="85"/>
      <c r="B22" s="85"/>
      <c r="C22" s="85"/>
      <c r="D22" s="102">
        <f t="shared" si="0"/>
        <v>0</v>
      </c>
      <c r="E22" s="85"/>
      <c r="F22" s="85"/>
      <c r="G22" s="102">
        <f t="shared" si="1"/>
        <v>0</v>
      </c>
      <c r="H22" s="165"/>
      <c r="I22" s="108"/>
      <c r="J22" s="108"/>
      <c r="K22" s="108"/>
      <c r="L22" s="108"/>
      <c r="M22" s="108"/>
    </row>
    <row r="23" spans="1:13" ht="15.5" x14ac:dyDescent="0.3">
      <c r="A23" s="85"/>
      <c r="B23" s="85"/>
      <c r="C23" s="85"/>
      <c r="D23" s="102">
        <f t="shared" si="0"/>
        <v>0</v>
      </c>
      <c r="E23" s="85"/>
      <c r="F23" s="85"/>
      <c r="G23" s="102">
        <f t="shared" si="1"/>
        <v>0</v>
      </c>
      <c r="H23" s="165"/>
      <c r="I23" s="108"/>
      <c r="J23" s="108"/>
      <c r="K23" s="108"/>
      <c r="L23" s="108"/>
      <c r="M23" s="108"/>
    </row>
    <row r="24" spans="1:13" ht="15.65" customHeight="1" x14ac:dyDescent="0.3">
      <c r="A24" s="48" t="s">
        <v>79</v>
      </c>
      <c r="B24" s="29"/>
      <c r="C24" s="29"/>
      <c r="D24" s="103"/>
      <c r="E24" s="29"/>
      <c r="F24" s="29"/>
      <c r="G24" s="103"/>
      <c r="H24" s="165"/>
      <c r="I24" s="108"/>
      <c r="J24" s="108"/>
      <c r="K24" s="108"/>
      <c r="L24" s="108"/>
      <c r="M24" s="108"/>
    </row>
    <row r="25" spans="1:13" ht="15.65" customHeight="1" x14ac:dyDescent="0.3">
      <c r="A25" s="97" t="s">
        <v>171</v>
      </c>
      <c r="B25" s="98">
        <v>30000</v>
      </c>
      <c r="C25" s="85"/>
      <c r="D25" s="102">
        <f t="shared" si="0"/>
        <v>4.6735094114353608E-3</v>
      </c>
      <c r="E25" s="98">
        <v>20000</v>
      </c>
      <c r="F25" s="85"/>
      <c r="G25" s="102">
        <f t="shared" si="1"/>
        <v>3.1750270155111184E-3</v>
      </c>
      <c r="H25" s="165"/>
      <c r="I25" s="108"/>
      <c r="J25" s="108"/>
      <c r="K25" s="108"/>
      <c r="L25" s="108"/>
      <c r="M25" s="108"/>
    </row>
    <row r="26" spans="1:13" ht="15.65" customHeight="1" x14ac:dyDescent="0.3">
      <c r="A26" s="97" t="s">
        <v>172</v>
      </c>
      <c r="B26" s="98">
        <v>2500</v>
      </c>
      <c r="C26" s="85"/>
      <c r="D26" s="102">
        <f t="shared" si="0"/>
        <v>3.8945911761961342E-4</v>
      </c>
      <c r="E26" s="98">
        <v>2500</v>
      </c>
      <c r="F26" s="85"/>
      <c r="G26" s="102">
        <f t="shared" si="1"/>
        <v>3.968783769388898E-4</v>
      </c>
      <c r="H26" s="165"/>
      <c r="I26" s="108"/>
      <c r="J26" s="108"/>
      <c r="K26" s="108"/>
      <c r="L26" s="108"/>
      <c r="M26" s="108"/>
    </row>
    <row r="27" spans="1:13" ht="15.65" customHeight="1" x14ac:dyDescent="0.3">
      <c r="A27" s="97" t="s">
        <v>173</v>
      </c>
      <c r="B27" s="98">
        <v>60000</v>
      </c>
      <c r="C27" s="85"/>
      <c r="D27" s="102">
        <f t="shared" si="0"/>
        <v>9.3470188228707216E-3</v>
      </c>
      <c r="E27" s="98">
        <v>50000</v>
      </c>
      <c r="F27" s="85"/>
      <c r="G27" s="102">
        <f t="shared" si="1"/>
        <v>7.9375675387777962E-3</v>
      </c>
      <c r="H27" s="165"/>
      <c r="I27" s="108"/>
      <c r="J27" s="108"/>
      <c r="K27" s="108"/>
      <c r="L27" s="108"/>
      <c r="M27" s="108"/>
    </row>
    <row r="28" spans="1:13" ht="15.65" customHeight="1" x14ac:dyDescent="0.3">
      <c r="A28" s="97" t="s">
        <v>174</v>
      </c>
      <c r="B28" s="98">
        <v>30000</v>
      </c>
      <c r="C28" s="85"/>
      <c r="D28" s="102">
        <f t="shared" si="0"/>
        <v>4.6735094114353608E-3</v>
      </c>
      <c r="E28" s="98">
        <v>20000</v>
      </c>
      <c r="F28" s="85"/>
      <c r="G28" s="102">
        <f t="shared" si="1"/>
        <v>3.1750270155111184E-3</v>
      </c>
      <c r="H28" s="165"/>
      <c r="I28" s="108"/>
      <c r="J28" s="108"/>
      <c r="K28" s="108"/>
      <c r="L28" s="108"/>
      <c r="M28" s="108"/>
    </row>
    <row r="29" spans="1:13" ht="15.65" customHeight="1" x14ac:dyDescent="0.3">
      <c r="A29" s="97" t="s">
        <v>175</v>
      </c>
      <c r="B29" s="98">
        <v>5000</v>
      </c>
      <c r="C29" s="85"/>
      <c r="D29" s="102">
        <f t="shared" si="0"/>
        <v>7.7891823523922683E-4</v>
      </c>
      <c r="E29" s="98">
        <v>5000</v>
      </c>
      <c r="F29" s="85"/>
      <c r="G29" s="102">
        <f t="shared" si="1"/>
        <v>7.937567538777796E-4</v>
      </c>
      <c r="H29" s="165"/>
      <c r="I29" s="108"/>
      <c r="J29" s="108"/>
      <c r="K29" s="108"/>
      <c r="L29" s="108"/>
      <c r="M29" s="108"/>
    </row>
    <row r="30" spans="1:13" ht="15.65" customHeight="1" x14ac:dyDescent="0.3">
      <c r="A30" s="48" t="s">
        <v>80</v>
      </c>
      <c r="B30" s="29"/>
      <c r="C30" s="29"/>
      <c r="D30" s="103"/>
      <c r="E30" s="29"/>
      <c r="F30" s="29"/>
      <c r="G30" s="103"/>
      <c r="H30" s="165"/>
      <c r="I30" s="108"/>
      <c r="J30" s="108"/>
      <c r="K30" s="108"/>
      <c r="L30" s="108"/>
      <c r="M30" s="108"/>
    </row>
    <row r="31" spans="1:13" ht="15.65" customHeight="1" x14ac:dyDescent="0.3">
      <c r="A31" s="97" t="s">
        <v>176</v>
      </c>
      <c r="B31" s="99">
        <v>208850</v>
      </c>
      <c r="C31" s="85"/>
      <c r="D31" s="102">
        <f t="shared" si="0"/>
        <v>3.2535414685942503E-2</v>
      </c>
      <c r="E31" s="98">
        <v>208850</v>
      </c>
      <c r="F31" s="85"/>
      <c r="G31" s="102">
        <f t="shared" si="1"/>
        <v>3.3155219609474852E-2</v>
      </c>
      <c r="H31" s="165"/>
      <c r="I31" s="108"/>
      <c r="J31" s="108"/>
      <c r="K31" s="108"/>
      <c r="L31" s="108"/>
      <c r="M31" s="108"/>
    </row>
    <row r="32" spans="1:13" ht="15.65" customHeight="1" x14ac:dyDescent="0.3">
      <c r="A32" s="97" t="s">
        <v>177</v>
      </c>
      <c r="B32" s="98">
        <v>2462620</v>
      </c>
      <c r="C32" s="85"/>
      <c r="D32" s="102">
        <f t="shared" si="0"/>
        <v>0.38363592489296494</v>
      </c>
      <c r="E32" s="98">
        <v>2462620</v>
      </c>
      <c r="F32" s="85"/>
      <c r="G32" s="102">
        <f t="shared" si="1"/>
        <v>0.39094425144689948</v>
      </c>
      <c r="H32" s="165"/>
      <c r="I32" s="108"/>
      <c r="J32" s="108"/>
      <c r="K32" s="108"/>
      <c r="L32" s="108"/>
      <c r="M32" s="108"/>
    </row>
    <row r="33" spans="1:13" ht="15.65" customHeight="1" x14ac:dyDescent="0.3">
      <c r="A33" s="97" t="s">
        <v>178</v>
      </c>
      <c r="B33" s="98">
        <v>1251904</v>
      </c>
      <c r="C33" s="85"/>
      <c r="D33" s="102">
        <f t="shared" si="0"/>
        <v>0.19502617087378579</v>
      </c>
      <c r="E33" s="98">
        <v>1251904</v>
      </c>
      <c r="F33" s="85"/>
      <c r="G33" s="102">
        <f t="shared" si="1"/>
        <v>0.19874145104132154</v>
      </c>
      <c r="H33" s="165"/>
      <c r="I33" s="108"/>
      <c r="J33" s="108"/>
      <c r="K33" s="108"/>
      <c r="L33" s="108"/>
      <c r="M33" s="108"/>
    </row>
    <row r="34" spans="1:13" ht="15.65" customHeight="1" x14ac:dyDescent="0.3">
      <c r="A34" s="97" t="s">
        <v>179</v>
      </c>
      <c r="B34" s="98">
        <v>200000</v>
      </c>
      <c r="C34" s="85"/>
      <c r="D34" s="102">
        <f t="shared" si="0"/>
        <v>3.1156729409569074E-2</v>
      </c>
      <c r="E34" s="98">
        <v>175000</v>
      </c>
      <c r="F34" s="85"/>
      <c r="G34" s="102">
        <f t="shared" si="1"/>
        <v>2.7781486385722285E-2</v>
      </c>
      <c r="H34" s="165"/>
      <c r="I34" s="108"/>
      <c r="J34" s="108"/>
      <c r="K34" s="108"/>
      <c r="L34" s="108"/>
      <c r="M34" s="108"/>
    </row>
    <row r="35" spans="1:13" ht="15.65" customHeight="1" x14ac:dyDescent="0.3">
      <c r="A35" s="97"/>
      <c r="B35" s="98"/>
      <c r="C35" s="85"/>
      <c r="D35" s="102">
        <f t="shared" si="0"/>
        <v>0</v>
      </c>
      <c r="E35" s="98"/>
      <c r="F35" s="85"/>
      <c r="G35" s="102">
        <f t="shared" si="1"/>
        <v>0</v>
      </c>
      <c r="H35" s="165"/>
      <c r="I35" s="108"/>
      <c r="J35" s="108"/>
      <c r="K35" s="108"/>
      <c r="L35" s="108"/>
      <c r="M35" s="108"/>
    </row>
    <row r="36" spans="1:13" ht="15.65" customHeight="1" x14ac:dyDescent="0.3">
      <c r="A36" s="31" t="s">
        <v>81</v>
      </c>
      <c r="B36" s="100">
        <f>SUM(B6:B35)</f>
        <v>6419159</v>
      </c>
      <c r="C36" s="100">
        <f>SUM(C6:C35)</f>
        <v>0</v>
      </c>
      <c r="D36" s="101">
        <f>SUM(D6:D35)</f>
        <v>0.99999999999999989</v>
      </c>
      <c r="E36" s="100">
        <f>SUM(E6:E35)</f>
        <v>6299159</v>
      </c>
      <c r="F36" s="100">
        <f t="shared" ref="F36:G36" si="2">SUM(F6:F35)</f>
        <v>0</v>
      </c>
      <c r="G36" s="101">
        <f t="shared" si="2"/>
        <v>1</v>
      </c>
      <c r="H36" s="165"/>
      <c r="I36" s="108"/>
      <c r="J36" s="108"/>
      <c r="K36" s="108"/>
      <c r="L36" s="108"/>
      <c r="M36" s="108"/>
    </row>
    <row r="37" spans="1:13" ht="23.5" x14ac:dyDescent="0.3">
      <c r="A37" s="166"/>
      <c r="B37" s="166"/>
      <c r="C37" s="166"/>
      <c r="D37" s="166"/>
      <c r="E37" s="166"/>
      <c r="F37" s="166"/>
      <c r="G37" s="166"/>
      <c r="H37" s="166"/>
      <c r="I37" s="166"/>
      <c r="J37" s="166"/>
      <c r="K37" s="166"/>
      <c r="L37" s="166"/>
      <c r="M37" s="166"/>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9C88BDC19570428648E19263294035" ma:contentTypeVersion="16" ma:contentTypeDescription="Create a new document." ma:contentTypeScope="" ma:versionID="0f18e8313310fbd5722a6ef30c87d7d1">
  <xsd:schema xmlns:xsd="http://www.w3.org/2001/XMLSchema" xmlns:xs="http://www.w3.org/2001/XMLSchema" xmlns:p="http://schemas.microsoft.com/office/2006/metadata/properties" xmlns:ns2="abdb22a1-4f57-41d0-ac3e-b7fef307f478" xmlns:ns3="34017cac-9bdc-4606-90e6-e39883ea11e0" targetNamespace="http://schemas.microsoft.com/office/2006/metadata/properties" ma:root="true" ma:fieldsID="9dde254ad46a709befe6be85992cb772" ns2:_="" ns3:_="">
    <xsd:import namespace="abdb22a1-4f57-41d0-ac3e-b7fef307f478"/>
    <xsd:import namespace="34017cac-9bdc-4606-90e6-e39883ea11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b22a1-4f57-41d0-ac3e-b7fef307f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46416b6-1681-4afb-a85d-a84fd3a619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017cac-9bdc-4606-90e6-e39883ea11e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237fe81-7676-40cc-b21a-998e2ac7935a}" ma:internalName="TaxCatchAll" ma:showField="CatchAllData" ma:web="34017cac-9bdc-4606-90e6-e39883ea11e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db22a1-4f57-41d0-ac3e-b7fef307f478">
      <Terms xmlns="http://schemas.microsoft.com/office/infopath/2007/PartnerControls"/>
    </lcf76f155ced4ddcb4097134ff3c332f>
    <TaxCatchAll xmlns="34017cac-9bdc-4606-90e6-e39883ea11e0" xsi:nil="true"/>
  </documentManagement>
</p:properties>
</file>

<file path=customXml/itemProps1.xml><?xml version="1.0" encoding="utf-8"?>
<ds:datastoreItem xmlns:ds="http://schemas.openxmlformats.org/officeDocument/2006/customXml" ds:itemID="{9A2EB385-E6B8-4002-A588-A5CE8CFFE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b22a1-4f57-41d0-ac3e-b7fef307f478"/>
    <ds:schemaRef ds:uri="34017cac-9bdc-4606-90e6-e39883ea1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259D9D-BFE1-4AFF-A982-FAEDB295C997}">
  <ds:schemaRefs>
    <ds:schemaRef ds:uri="http://schemas.microsoft.com/sharepoint/v3/contenttype/forms"/>
  </ds:schemaRefs>
</ds:datastoreItem>
</file>

<file path=customXml/itemProps3.xml><?xml version="1.0" encoding="utf-8"?>
<ds:datastoreItem xmlns:ds="http://schemas.openxmlformats.org/officeDocument/2006/customXml" ds:itemID="{761BD816-4678-4CBA-A111-2119B1A5531F}">
  <ds:schemaRefs>
    <ds:schemaRef ds:uri="http://schemas.microsoft.com/office/2006/metadata/properties"/>
    <ds:schemaRef ds:uri="http://schemas.microsoft.com/office/infopath/2007/PartnerControls"/>
    <ds:schemaRef ds:uri="abdb22a1-4f57-41d0-ac3e-b7fef307f478"/>
    <ds:schemaRef ds:uri="34017cac-9bdc-4606-90e6-e39883ea11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Scott Pridgen</cp:lastModifiedBy>
  <cp:lastPrinted>2024-11-06T15:26:16Z</cp:lastPrinted>
  <dcterms:created xsi:type="dcterms:W3CDTF">2024-11-06T14:49:25Z</dcterms:created>
  <dcterms:modified xsi:type="dcterms:W3CDTF">2025-02-28T15:15:20Z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y fmtid="{D5CDD505-2E9C-101B-9397-08002B2CF9AE}" pid="6" name="ContentTypeId">
    <vt:lpwstr>0x010100829C88BDC19570428648E19263294035</vt:lpwstr>
  </property>
  <property fmtid="{D5CDD505-2E9C-101B-9397-08002B2CF9AE}" pid="7" name="MediaServiceImageTags">
    <vt:lpwstr/>
  </property>
</Properties>
</file>