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https://d.docs.live.net/68e49a431c2dca34/Desktop/2026 HSAB/"/>
    </mc:Choice>
  </mc:AlternateContent>
  <xr:revisionPtr revIDLastSave="0" documentId="8_{D0F27340-CDD7-4C13-B431-55EBAD8A537C}" xr6:coauthVersionLast="47" xr6:coauthVersionMax="47" xr10:uidLastSave="{00000000-0000-0000-0000-000000000000}"/>
  <workbookProtection lockStructure="1"/>
  <bookViews>
    <workbookView xWindow="-120" yWindow="-120" windowWidth="29040" windowHeight="1752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 l="1"/>
  <c r="B3" i="4"/>
  <c r="U2" i="4"/>
  <c r="T2" i="4"/>
  <c r="R2" i="4"/>
  <c r="Q2" i="4"/>
  <c r="O2" i="4"/>
  <c r="N2" i="4"/>
  <c r="L2" i="4"/>
  <c r="K2" i="4"/>
  <c r="I2" i="4"/>
  <c r="H2" i="4"/>
  <c r="F2" i="4"/>
  <c r="E2" i="4"/>
  <c r="C2" i="4"/>
  <c r="B2" i="4"/>
  <c r="U1" i="4"/>
  <c r="T1" i="4"/>
  <c r="R1" i="4"/>
  <c r="Q1" i="4"/>
  <c r="H26" i="3" s="1"/>
  <c r="O1" i="4"/>
  <c r="N1" i="4"/>
  <c r="L1" i="4"/>
  <c r="K1" i="4"/>
  <c r="I1" i="4"/>
  <c r="H1" i="4"/>
  <c r="F1" i="4"/>
  <c r="E1" i="4"/>
  <c r="C1" i="4"/>
  <c r="B1" i="4"/>
  <c r="C33" i="3"/>
  <c r="H32" i="3"/>
  <c r="H30" i="3"/>
  <c r="H29" i="3"/>
  <c r="H28" i="3"/>
  <c r="H27" i="3"/>
  <c r="H25" i="3"/>
  <c r="H24" i="3"/>
  <c r="H18" i="3"/>
  <c r="H17" i="3"/>
  <c r="H16" i="3"/>
  <c r="H15" i="3"/>
  <c r="H14" i="3"/>
  <c r="H13" i="3"/>
  <c r="H11" i="3"/>
  <c r="H21" i="3" l="1"/>
  <c r="H22" i="3"/>
  <c r="H20" i="3"/>
  <c r="H12" i="3"/>
  <c r="H31" i="3"/>
  <c r="H23" i="3"/>
  <c r="H19" i="3"/>
  <c r="C11" i="2"/>
  <c r="C14" i="2" s="1"/>
  <c r="F33" i="3" l="1"/>
  <c r="E11" i="2" s="1"/>
  <c r="AX12" i="2" s="1"/>
  <c r="AY12" i="2" l="1"/>
  <c r="U12" i="2"/>
  <c r="AB12" i="2"/>
  <c r="J12" i="2"/>
  <c r="L12" i="2"/>
  <c r="AO12" i="2"/>
  <c r="AQ12" i="2"/>
  <c r="AA12" i="2"/>
  <c r="I12" i="2"/>
  <c r="R12" i="2"/>
  <c r="AG12" i="2"/>
  <c r="AS12" i="2"/>
  <c r="P12" i="2"/>
  <c r="AZ12" i="2"/>
  <c r="H12" i="2"/>
  <c r="T12" i="2"/>
  <c r="E14" i="2"/>
  <c r="AT15" i="2" s="1"/>
  <c r="AI12" i="2"/>
  <c r="AW12" i="2"/>
  <c r="S12" i="2"/>
  <c r="Y12" i="2"/>
  <c r="K12" i="2"/>
  <c r="BD12" i="2"/>
  <c r="AP12" i="2"/>
  <c r="AE12" i="2"/>
  <c r="O12" i="2"/>
  <c r="W12" i="2"/>
  <c r="BB12" i="2"/>
  <c r="AF12" i="2"/>
  <c r="AK12" i="2"/>
  <c r="V12" i="2"/>
  <c r="AM12" i="2"/>
  <c r="AC12" i="2"/>
  <c r="Q12" i="2"/>
  <c r="AT12" i="2"/>
  <c r="BA12" i="2"/>
  <c r="N12" i="2"/>
  <c r="AV12" i="2"/>
  <c r="AN12" i="2"/>
  <c r="AH12" i="2"/>
  <c r="BC12" i="2"/>
  <c r="AU12" i="2"/>
  <c r="AL12" i="2"/>
  <c r="G12" i="2"/>
  <c r="X12" i="2"/>
  <c r="AR12" i="2"/>
  <c r="Z12" i="2"/>
  <c r="AJ12" i="2"/>
  <c r="AD12" i="2"/>
  <c r="M12" i="2"/>
  <c r="BF11" i="2"/>
  <c r="AF15" i="2" l="1"/>
  <c r="K15" i="2"/>
  <c r="AU15" i="2"/>
  <c r="Y15" i="2"/>
  <c r="R15" i="2"/>
  <c r="AK15" i="2"/>
  <c r="AZ15" i="2"/>
  <c r="AO15" i="2"/>
  <c r="AW15" i="2"/>
  <c r="P15" i="2"/>
  <c r="T15" i="2"/>
  <c r="AH15" i="2"/>
  <c r="X15" i="2"/>
  <c r="I15" i="2"/>
  <c r="AG15" i="2"/>
  <c r="O15" i="2"/>
  <c r="AD15" i="2"/>
  <c r="Z15" i="2"/>
  <c r="N15" i="2"/>
  <c r="J15" i="2"/>
  <c r="AL15" i="2"/>
  <c r="AJ15" i="2"/>
  <c r="AS15" i="2"/>
  <c r="AB15" i="2"/>
  <c r="U15" i="2"/>
  <c r="AY15" i="2"/>
  <c r="BD15" i="2"/>
  <c r="M15" i="2"/>
  <c r="Q15" i="2"/>
  <c r="L15" i="2"/>
  <c r="AC15" i="2"/>
  <c r="BB15" i="2"/>
  <c r="S15" i="2"/>
  <c r="AR15" i="2"/>
  <c r="BA15" i="2"/>
  <c r="AP15" i="2"/>
  <c r="AM15" i="2"/>
  <c r="AN15" i="2"/>
  <c r="BC15" i="2"/>
  <c r="AQ15" i="2"/>
  <c r="V15" i="2"/>
  <c r="G15" i="2"/>
  <c r="AV15" i="2"/>
  <c r="AA15" i="2"/>
  <c r="AE15" i="2"/>
  <c r="W15" i="2"/>
  <c r="AX15" i="2"/>
  <c r="H15" i="2"/>
  <c r="AI15" i="2"/>
</calcChain>
</file>

<file path=xl/sharedStrings.xml><?xml version="1.0" encoding="utf-8"?>
<sst xmlns="http://schemas.openxmlformats.org/spreadsheetml/2006/main" count="122" uniqueCount="97">
  <si>
    <t>f16f08dede2d586ab702f88f7238c317b5514b8cfa0a56823c662d1a7a8bdfc4972dd95a499bb11a02ff0b85827d1cdd3284ae3ab4acedbacb71e498d930909aPPiCl6pg/V5I3pFOn10/R2ORI9NQe5CLdW1jRw/luAp6yjV2fjkGZMH/mGtpSvLo</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</si>
  <si>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</si>
  <si>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</si>
  <si>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</si>
  <si>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</si>
  <si>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</si>
  <si>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</si>
  <si>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</si>
  <si>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</si>
  <si>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</si>
  <si>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</si>
  <si>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</si>
  <si>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</si>
  <si>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</si>
  <si>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</si>
  <si>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</si>
  <si>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</si>
  <si>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</si>
  <si>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</si>
  <si>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</si>
  <si>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</si>
  <si>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</si>
  <si>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</si>
  <si>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</si>
  <si>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</si>
  <si>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</si>
  <si>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</si>
  <si>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</si>
  <si>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</si>
  <si>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</si>
  <si>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</si>
  <si>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</si>
  <si>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</si>
  <si>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</si>
  <si>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</si>
  <si>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</si>
  <si>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</si>
  <si>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</si>
  <si>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</si>
  <si>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</si>
  <si>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</si>
  <si>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</si>
  <si>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</si>
  <si>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</si>
  <si>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</si>
  <si>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</si>
  <si>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</si>
  <si>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</si>
  <si>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</si>
  <si>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</si>
  <si>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</si>
  <si>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</si>
  <si>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</si>
  <si>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</si>
  <si>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</si>
  <si>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</si>
  <si>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</si>
  <si>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</si>
  <si>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</si>
  <si>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</si>
  <si>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</si>
  <si>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</si>
  <si>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</si>
  <si>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</si>
  <si>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</si>
  <si>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</si>
  <si>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</si>
  <si>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</si>
  <si>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</si>
  <si>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</si>
  <si>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</si>
  <si>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</si>
  <si>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</si>
  <si>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</si>
  <si>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</si>
  <si>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</si>
  <si>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</si>
  <si>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</si>
  <si>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</si>
  <si>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the interest of members in the aforementioned organizations.</t>
  </si>
  <si>
    <t xml:space="preserve">Monroe County Sheriff’s Office Shared Asset Forfeiture Fund, Requested $10,000, awaiting award announcement. 
</t>
  </si>
  <si>
    <t xml:space="preserve">We have three full time employees. We currently have three full time employees as of today's date. </t>
  </si>
  <si>
    <t xml:space="preserve">We are fully staffed, as well as rely on volunteers to fill in at the concession counter should an employee call out due to illness or run late for their scheduled shift. </t>
  </si>
  <si>
    <t xml:space="preserve">A perfect storm occurred in a prior year during a time when a annual perfomance report was due and a change in leadership was also occurring at the same time. Interim staff was out due to illness. We have submitted reimbursement requests and annual performance reports as required by the grant agreement ever since. </t>
  </si>
  <si>
    <t>Anchors Aweigh Club, Inc. serves both residents and visitors of Key West who are struggling with addiction or working to maintain their sobriety.</t>
  </si>
  <si>
    <t>Anchors Aweigh Club Inc. is a recovery club in Key West, Florida. We are dedicated to providing a venue for both indoor and outdoor 12 step meetings.</t>
  </si>
  <si>
    <t>Anchors Aweigh Club, Inc. is the only 12-Step Recovery Clubhouse in the Lower Keys, offering a 3,500+ square-foot facility and garden space dedicated to providing a safe, anonymous, and supportive environment for recovery meetings from 6:30 am through 10:00 pm 365 days a year.</t>
  </si>
  <si>
    <t>To provide a place for meetings of Alcoholics Anonymous, Al-Anon, Narcotics
Anonymous and other 12-step groups as approved by the Board of Directors, and
to provide space for education, rehabilitation and social activities that will foster
the interest of members in the aforementioned organizations.</t>
  </si>
  <si>
    <t xml:space="preserve">The Human Services Advisory Board (HSAB) grant will be used for direct services and operational expenses of the Anchors Aweigh Clubhouse. </t>
  </si>
  <si>
    <t xml:space="preserve"> </t>
  </si>
  <si>
    <t>We cater to a diverse range of 12-step recovery groups, including Alcoholics Anonymous, Al-Anon, Narcotics Anonymous, and ACOA (Adult Children of Alcoholics), as well as individuals referred from various legal entities such as The 16th Judicial Circuit of Monroe County's Drug Court, felony and misdemeanor courts, Family Treatment Court, and the Offender Re-entry Program.</t>
  </si>
  <si>
    <t xml:space="preserve">Anchors Aweigh Club stands as a beacon of hope within Key West, Florida, offering a haven of support for individuals on their journey to sobriety. Established in 1983 and officially recognized as a 501(c) nonprofit in July 2003, our club spans over 3,500 square feet, encompassing both indoor meeting spaces and serene outdoor gardens. With unwavering dedication, we host over fifty 12-step meetings each week, serving both residents and visitors of Monroe County. What sets Anchors Aweigh Club apart is our steadfast commitment to providing a consistent schedule of anonymous 12-step recovery meetings every day of the year from 6:30 am to 10:00 pm, on a donation basis, making our services affordable to everyone seeking recovery. </t>
  </si>
  <si>
    <t>Our staff will continue to log the daily meeting attendance count in our daily report form which will provide us with our utilization numbers, or number of clients served. 
Additionally we conduct an annual membership survey of which the results assist us with getting to know our members and visitors better and determining how to better serve them.</t>
  </si>
  <si>
    <t xml:space="preserve">568 hours of program service were contributed by 42 volunteers in the last year (FY 2023 - October 1, 2023 through September 30, 2024). </t>
  </si>
  <si>
    <t>Service:  Program Service, Concession Counter Staff    Unit: Hour Total Units (Hours for the year) 11,440,  Cost charged per unit to client for current year: $1.75 per hour (Based on our request of $20,000 and 11,440 hours)</t>
  </si>
  <si>
    <t>Clients are referred to us from the Monroe County 16th Judicial Circuit, Pretrial and Probationary Divisions and our nonprofit community partners (FKOC, AH of Monroe, Samuel's House, Veteran's Affairs, and others) We also assist those mandated to attend 12-step meetings, complete community service, or fulfill volunteer hours as part of their presentence or sentencing requirements.</t>
  </si>
  <si>
    <t>What sets Anchors Aweigh Club apart is our unwavering commitment to providing a reliable, daily schedule of anonymous 12-step recovery meetings—365 days a year, from 6:30 am to 10:00 pm. With a minimum of seven meetings every day, we ensure consistent access to support and a safe space for anyone seeking hope and healing on their recovery journey. More than just a meeting place, our clubhouse is a welcoming community hub where individuals in recovery can connect, share experiences, and build lasting relationships rooted in understanding and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</si>
</sst>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6"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
      <sz val="12"/>
      <color rgb="FF000000"/>
      <name val="Arial"/>
      <family val="2"/>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60">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49" fontId="5" fillId="3" borderId="3" xfId="0" applyNumberFormat="1" applyFont="1" applyFill="1" applyBorder="1" applyAlignment="1" applyProtection="1">
      <alignment horizontal="left" vertical="center" wrapText="1" indent="1"/>
      <protection locked="0"/>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xf numFmtId="49" fontId="5" fillId="3" borderId="2" xfId="0" applyNumberFormat="1" applyFont="1" applyFill="1" applyBorder="1" applyAlignment="1" applyProtection="1">
      <alignment horizontal="center" vertical="center" wrapText="1"/>
      <protection locked="0"/>
    </xf>
  </cellXfs>
  <cellStyles count="1">
    <cellStyle name="Normal" xfId="0" builtinId="0"/>
  </cellStyles>
  <dxfs count="20">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
      <numFmt numFmtId="14" formatCode="0.00%"/>
    </dxf>
    <dxf>
      <fill>
        <patternFill patternType="solid">
          <fgColor rgb="FFFFFFFF"/>
          <bgColor rgb="FFFFFFFF"/>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opLeftCell="A10" workbookViewId="0">
      <selection activeCell="B16" sqref="B16:E16"/>
    </sheetView>
  </sheetViews>
  <sheetFormatPr defaultRowHeight="15" x14ac:dyDescent="0.2"/>
  <cols>
    <col min="2" max="5" width="25" customWidth="1"/>
    <col min="702" max="702" width="9.109375" hidden="1"/>
  </cols>
  <sheetData>
    <row r="8" spans="2:5" ht="32.1" customHeight="1" x14ac:dyDescent="0.2">
      <c r="B8" s="39" t="s">
        <v>1</v>
      </c>
      <c r="C8" s="40"/>
      <c r="D8" s="40"/>
      <c r="E8" s="40"/>
    </row>
    <row r="10" spans="2:5" ht="27.75" x14ac:dyDescent="0.2">
      <c r="B10" s="2" t="s">
        <v>2</v>
      </c>
    </row>
    <row r="12" spans="2:5" ht="409.6" customHeight="1" x14ac:dyDescent="0.2">
      <c r="B12" s="41" t="s">
        <v>3</v>
      </c>
      <c r="C12" s="41"/>
      <c r="D12" s="41"/>
      <c r="E12" s="41"/>
    </row>
    <row r="14" spans="2:5" ht="27.75" x14ac:dyDescent="0.2">
      <c r="B14" s="2" t="s">
        <v>4</v>
      </c>
    </row>
    <row r="16" spans="2:5" ht="15.95" customHeight="1" x14ac:dyDescent="0.2">
      <c r="B16" s="42" t="s">
        <v>5</v>
      </c>
      <c r="C16" s="40"/>
      <c r="D16" s="40"/>
      <c r="E16" s="40"/>
    </row>
    <row r="702" spans="702:702" x14ac:dyDescent="0.2">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C11" sqref="C11:C13"/>
    </sheetView>
  </sheetViews>
  <sheetFormatPr defaultRowHeight="15" x14ac:dyDescent="0.2"/>
  <cols>
    <col min="2" max="3" width="20" customWidth="1"/>
    <col min="4" max="4" width="9.109375" hidden="1"/>
    <col min="5" max="5" width="20" customWidth="1"/>
    <col min="6" max="6" width="2" customWidth="1"/>
    <col min="7" max="56" width="1" customWidth="1"/>
    <col min="57" max="57" width="2" customWidth="1"/>
    <col min="58" max="58" width="20" customWidth="1"/>
  </cols>
  <sheetData>
    <row r="2" spans="2:58" hidden="1" x14ac:dyDescent="0.2"/>
    <row r="3" spans="2:58" hidden="1" x14ac:dyDescent="0.2"/>
    <row r="4" spans="2:58" hidden="1" x14ac:dyDescent="0.2"/>
    <row r="5" spans="2:58" hidden="1" x14ac:dyDescent="0.2"/>
    <row r="6" spans="2:58" hidden="1" x14ac:dyDescent="0.2"/>
    <row r="7" spans="2:58" hidden="1" x14ac:dyDescent="0.2"/>
    <row r="8" spans="2:58" ht="27.75" x14ac:dyDescent="0.2">
      <c r="B8" s="2" t="s">
        <v>7</v>
      </c>
    </row>
    <row r="10" spans="2:58" ht="32.1" customHeight="1" x14ac:dyDescent="0.2">
      <c r="B10" s="5" t="s">
        <v>8</v>
      </c>
      <c r="C10" s="5" t="s">
        <v>9</v>
      </c>
      <c r="D10" s="5" t="s">
        <v>10</v>
      </c>
      <c r="E10" s="5" t="s">
        <v>11</v>
      </c>
      <c r="F10" s="48" t="s">
        <v>12</v>
      </c>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5" t="s">
        <v>13</v>
      </c>
    </row>
    <row r="11" spans="2:58" x14ac:dyDescent="0.2">
      <c r="B11" s="45">
        <v>1</v>
      </c>
      <c r="C11" s="46">
        <f>'1'!C33</f>
        <v>19</v>
      </c>
      <c r="D11" s="46"/>
      <c r="E11" s="46">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47" t="str">
        <f ca="1">IF(E11= 1, "Complete: no errors",IF(COUNTIF(INDIRECT("'"&amp;B11:B13&amp;"'!H11:H12"),"*"&amp;"response"&amp;"*"),"Errors present","No errors"))</f>
        <v>Complete: no errors</v>
      </c>
    </row>
    <row r="12" spans="2:58" x14ac:dyDescent="0.2">
      <c r="B12" s="45"/>
      <c r="C12" s="46"/>
      <c r="D12" s="46"/>
      <c r="E12" s="46"/>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47"/>
    </row>
    <row r="13" spans="2:58" x14ac:dyDescent="0.2">
      <c r="B13" s="45"/>
      <c r="C13" s="46"/>
      <c r="D13" s="46"/>
      <c r="E13" s="46"/>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47"/>
    </row>
    <row r="14" spans="2:58" ht="18" x14ac:dyDescent="0.2">
      <c r="B14" s="49" t="s">
        <v>6</v>
      </c>
      <c r="C14" s="51">
        <f>SUM(C11:C13)</f>
        <v>19</v>
      </c>
      <c r="D14" s="51"/>
      <c r="E14" s="51">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3"/>
    </row>
    <row r="15" spans="2:58" ht="18" x14ac:dyDescent="0.2">
      <c r="B15" s="50"/>
      <c r="C15" s="52"/>
      <c r="D15" s="52"/>
      <c r="E15" s="52"/>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4"/>
    </row>
    <row r="16" spans="2:58" ht="18" x14ac:dyDescent="0.2">
      <c r="B16" s="50"/>
      <c r="C16" s="52"/>
      <c r="D16" s="52"/>
      <c r="E16" s="52"/>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4"/>
    </row>
  </sheetData>
  <sheetProtection password="E36C" sheet="1" objects="1" scenarios="1" insertHyperlinks="0"/>
  <mergeCells count="11">
    <mergeCell ref="F10:BE10"/>
    <mergeCell ref="B14:B16"/>
    <mergeCell ref="C14:C16"/>
    <mergeCell ref="D14:D16"/>
    <mergeCell ref="E14:E16"/>
    <mergeCell ref="BF14:BF16"/>
    <mergeCell ref="B11:B13"/>
    <mergeCell ref="C11:C13"/>
    <mergeCell ref="D11:D13"/>
    <mergeCell ref="E11:E13"/>
    <mergeCell ref="BF11:BF13"/>
  </mergeCells>
  <conditionalFormatting sqref="B11:BF13">
    <cfRule type="expression" dxfId="19" priority="8">
      <formula>OR(IF(ISNUMBER($B11),MOD($B11,2)=1,FALSE),IF(ISNUMBER($B10),MOD($B10,2)=1,FALSE),IF(ISNUMBER($B9),MOD($B9,2)=1,FALSE))</formula>
    </cfRule>
  </conditionalFormatting>
  <conditionalFormatting sqref="E11:E16">
    <cfRule type="expression" dxfId="18" priority="5">
      <formula>TRUE</formula>
    </cfRule>
  </conditionalFormatting>
  <conditionalFormatting sqref="G12:BD12">
    <cfRule type="expression" dxfId="17" priority="1">
      <formula>G$12</formula>
    </cfRule>
    <cfRule type="expression" dxfId="16" priority="2">
      <formula>NOT(G$12)</formula>
    </cfRule>
  </conditionalFormatting>
  <conditionalFormatting sqref="G15:BD15">
    <cfRule type="expression" dxfId="15" priority="3">
      <formula>G$15</formula>
    </cfRule>
    <cfRule type="expression" dxfId="14" priority="4">
      <formula>NOT(G$15)</formula>
    </cfRule>
  </conditionalFormatting>
  <conditionalFormatting sqref="BF11:BF13">
    <cfRule type="expression" dxfId="13" priority="6">
      <formula>$BF11 ="Complete: no errors"</formula>
    </cfRule>
    <cfRule type="expression" dxfId="12" priority="7">
      <formula>$BF11 = "Errors present"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topLeftCell="D1" workbookViewId="0">
      <pane ySplit="10" topLeftCell="A29" activePane="bottomLeft" state="frozen"/>
      <selection pane="bottomLeft" activeCell="G32" sqref="G32"/>
    </sheetView>
  </sheetViews>
  <sheetFormatPr defaultRowHeight="15" x14ac:dyDescent="0.2"/>
  <cols>
    <col min="2" max="2" width="9.109375" hidden="1"/>
    <col min="3" max="3" width="10" customWidth="1"/>
    <col min="4" max="4" width="66" customWidth="1"/>
    <col min="5" max="5" width="9.109375" hidden="1"/>
    <col min="6" max="6" width="25" customWidth="1"/>
    <col min="7" max="7" width="66" customWidth="1"/>
    <col min="8" max="8" width="40" customWidth="1"/>
    <col min="9" max="9" width="9.109375" hidden="1"/>
  </cols>
  <sheetData>
    <row r="2" spans="2:9" ht="27.75" x14ac:dyDescent="0.2">
      <c r="C2" s="2" t="s">
        <v>14</v>
      </c>
    </row>
    <row r="3" spans="2:9" hidden="1" x14ac:dyDescent="0.2"/>
    <row r="4" spans="2:9" hidden="1" x14ac:dyDescent="0.2"/>
    <row r="5" spans="2:9" hidden="1" x14ac:dyDescent="0.2"/>
    <row r="6" spans="2:9" hidden="1" x14ac:dyDescent="0.2"/>
    <row r="7" spans="2:9" hidden="1" x14ac:dyDescent="0.2"/>
    <row r="8" spans="2:9" hidden="1" x14ac:dyDescent="0.2"/>
    <row r="10" spans="2:9" ht="32.1" customHeight="1" x14ac:dyDescent="0.2">
      <c r="C10" s="5" t="s">
        <v>15</v>
      </c>
      <c r="D10" s="5" t="s">
        <v>16</v>
      </c>
      <c r="E10" s="5" t="s">
        <v>10</v>
      </c>
      <c r="F10" s="6" t="s">
        <v>17</v>
      </c>
      <c r="G10" s="6" t="s">
        <v>18</v>
      </c>
      <c r="H10" s="6" t="s">
        <v>19</v>
      </c>
      <c r="I10" t="s">
        <v>10</v>
      </c>
    </row>
    <row r="11" spans="2:9" ht="20.100000000000001" customHeight="1" x14ac:dyDescent="0.2">
      <c r="B11" s="1"/>
      <c r="C11" s="53" t="s">
        <v>20</v>
      </c>
      <c r="D11" s="54"/>
      <c r="E11" s="55"/>
      <c r="F11" s="9"/>
      <c r="G11" s="10"/>
      <c r="H11" s="14" t="str">
        <f>IF(AND(ISBLANK(F11),ISBLANK(G11)),"?", "Anything entered in this row will be ignored")</f>
        <v>?</v>
      </c>
      <c r="I11" s="1">
        <v>-1</v>
      </c>
    </row>
    <row r="12" spans="2:9" ht="195" x14ac:dyDescent="0.2">
      <c r="B12" s="1">
        <v>1257726</v>
      </c>
      <c r="C12" s="3" t="s">
        <v>21</v>
      </c>
      <c r="D12" s="13" t="s">
        <v>22</v>
      </c>
      <c r="E12" s="4"/>
      <c r="F12" s="7" t="s">
        <v>63</v>
      </c>
      <c r="G12" s="38" t="s">
        <v>86</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45" x14ac:dyDescent="0.2">
      <c r="B13" s="1">
        <v>1257730</v>
      </c>
      <c r="C13" s="3" t="s">
        <v>24</v>
      </c>
      <c r="D13" s="13" t="s">
        <v>25</v>
      </c>
      <c r="E13" s="4"/>
      <c r="F13" s="7" t="s">
        <v>85</v>
      </c>
      <c r="G13" s="8" t="s">
        <v>85</v>
      </c>
      <c r="H13" s="14" t="str">
        <f ca="1">IF(AND(
            OR(OFFSET($H13,0,-2) = "-",OFFSET($H13,0,-2) = ""),OFFSET($H13,0,-1) = ""),"Incomplete","Complete")</f>
        <v>Complete</v>
      </c>
      <c r="I13" s="1">
        <v>0</v>
      </c>
    </row>
    <row r="14" spans="2:9" ht="75" x14ac:dyDescent="0.2">
      <c r="B14" s="1">
        <v>1257731</v>
      </c>
      <c r="C14" s="3" t="s">
        <v>26</v>
      </c>
      <c r="D14" s="13" t="s">
        <v>27</v>
      </c>
      <c r="E14" s="4"/>
      <c r="F14" s="7" t="s">
        <v>87</v>
      </c>
      <c r="G14" s="38" t="s">
        <v>87</v>
      </c>
      <c r="H14" s="14" t="str">
        <f ca="1">IF(AND(
            OR(OFFSET($H14,0,-2) = "-",OFFSET($H14,0,-2) = ""),OFFSET($H14,0,-1) = ""),"Incomplete","Complete")</f>
        <v>Complete</v>
      </c>
      <c r="I14" s="1">
        <v>1</v>
      </c>
    </row>
    <row r="15" spans="2:9" ht="45" x14ac:dyDescent="0.2">
      <c r="B15" s="1">
        <v>1254674</v>
      </c>
      <c r="C15" s="3" t="s">
        <v>28</v>
      </c>
      <c r="D15" s="13" t="s">
        <v>29</v>
      </c>
      <c r="E15" s="4"/>
      <c r="F15" s="7" t="s">
        <v>88</v>
      </c>
      <c r="G15" s="8" t="s">
        <v>88</v>
      </c>
      <c r="H15" s="14" t="str">
        <f ca="1">IF(AND(
            OR(OFFSET($H15,0,-2) = "-",OFFSET($H15,0,-2) = ""),OFFSET($H15,0,-1) = ""),"Incomplete","Complete")</f>
        <v>Complete</v>
      </c>
      <c r="I15" s="1">
        <v>0</v>
      </c>
    </row>
    <row r="16" spans="2:9" ht="20.100000000000001" customHeight="1" x14ac:dyDescent="0.2">
      <c r="B16" s="1"/>
      <c r="C16" s="53" t="s">
        <v>30</v>
      </c>
      <c r="D16" s="54"/>
      <c r="E16" s="55"/>
      <c r="F16" s="9"/>
      <c r="G16" s="10" t="s">
        <v>79</v>
      </c>
      <c r="H16" s="14" t="str">
        <f>IF(AND(ISBLANK(F16),ISBLANK(G16)),"?", "Anything entered in this row will be ignored")</f>
        <v>Anything entered in this row will be ignored</v>
      </c>
      <c r="I16" s="1">
        <v>-1</v>
      </c>
    </row>
    <row r="17" spans="2:9" ht="405" x14ac:dyDescent="0.2">
      <c r="B17" s="1">
        <v>1257715</v>
      </c>
      <c r="C17" s="3" t="s">
        <v>31</v>
      </c>
      <c r="D17" s="13" t="s">
        <v>32</v>
      </c>
      <c r="E17" s="4"/>
      <c r="F17" s="7" t="s">
        <v>91</v>
      </c>
      <c r="G17" s="38"/>
      <c r="H17" s="14" t="str">
        <f ca="1">IF(AND(
            OR(OFFSET($H17,0,-2) = "-",OFFSET($H17,0,-2) = ""),OFFSET($H17,0,-1) = ""),"Incomplete","Complete")</f>
        <v>Complete</v>
      </c>
      <c r="I17" s="1">
        <v>1</v>
      </c>
    </row>
    <row r="18" spans="2:9" ht="20.100000000000001" customHeight="1" x14ac:dyDescent="0.2">
      <c r="B18" s="1"/>
      <c r="C18" s="53" t="s">
        <v>33</v>
      </c>
      <c r="D18" s="54"/>
      <c r="E18" s="55"/>
      <c r="F18" s="9"/>
      <c r="G18" s="10" t="s">
        <v>89</v>
      </c>
      <c r="H18" s="14" t="str">
        <f>IF(AND(ISBLANK(F18),ISBLANK(G18)),"?", "Anything entered in this row will be ignored")</f>
        <v>Anything entered in this row will be ignored</v>
      </c>
      <c r="I18" s="1">
        <v>-1</v>
      </c>
    </row>
    <row r="19" spans="2:9" ht="45" x14ac:dyDescent="0.2">
      <c r="B19" s="1">
        <v>1257733</v>
      </c>
      <c r="C19" s="3" t="s">
        <v>34</v>
      </c>
      <c r="D19" s="13" t="s">
        <v>35</v>
      </c>
      <c r="E19" s="4"/>
      <c r="F19" s="7" t="s">
        <v>66</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5" x14ac:dyDescent="0.2">
      <c r="B20" s="1">
        <v>1257734</v>
      </c>
      <c r="C20" s="3" t="s">
        <v>36</v>
      </c>
      <c r="D20" s="13" t="s">
        <v>37</v>
      </c>
      <c r="E20" s="4"/>
      <c r="F20" s="7" t="s">
        <v>67</v>
      </c>
      <c r="G20" s="8" t="s">
        <v>89</v>
      </c>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75" x14ac:dyDescent="0.2">
      <c r="B21" s="1">
        <v>1257738</v>
      </c>
      <c r="C21" s="3" t="s">
        <v>38</v>
      </c>
      <c r="D21" s="13" t="s">
        <v>39</v>
      </c>
      <c r="E21" s="4"/>
      <c r="F21" s="7" t="s">
        <v>69</v>
      </c>
      <c r="G21" s="8" t="s">
        <v>90</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5" x14ac:dyDescent="0.2">
      <c r="B22" s="1">
        <v>1257740</v>
      </c>
      <c r="C22" s="3" t="s">
        <v>40</v>
      </c>
      <c r="D22" s="13" t="s">
        <v>41</v>
      </c>
      <c r="E22" s="4"/>
      <c r="F22" s="7" t="s">
        <v>67</v>
      </c>
      <c r="G22" s="8" t="s">
        <v>89</v>
      </c>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0" x14ac:dyDescent="0.2">
      <c r="B23" s="1">
        <v>1258124</v>
      </c>
      <c r="C23" s="3" t="s">
        <v>42</v>
      </c>
      <c r="D23" s="13" t="s">
        <v>43</v>
      </c>
      <c r="E23" s="4"/>
      <c r="F23" s="7" t="s">
        <v>73</v>
      </c>
      <c r="G23" s="8" t="s">
        <v>80</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45" x14ac:dyDescent="0.2">
      <c r="B24" s="1">
        <v>1258128</v>
      </c>
      <c r="C24" s="3" t="s">
        <v>44</v>
      </c>
      <c r="D24" s="13" t="s">
        <v>45</v>
      </c>
      <c r="E24" s="4"/>
      <c r="F24" s="7" t="s">
        <v>23</v>
      </c>
      <c r="G24" s="8" t="s">
        <v>84</v>
      </c>
      <c r="H24" s="14" t="str">
        <f ca="1">IF(AND(
            OR(OFFSET($H24,0,-2) = "-",OFFSET($H24,0,-2) = ""),OFFSET($H24,0,-1) = ""),"Incomplete","Complete")</f>
        <v>Complete</v>
      </c>
      <c r="I24" s="1">
        <v>0</v>
      </c>
    </row>
    <row r="25" spans="2:9" ht="75" x14ac:dyDescent="0.2">
      <c r="B25" s="1">
        <v>1258129</v>
      </c>
      <c r="C25" s="3" t="s">
        <v>46</v>
      </c>
      <c r="D25" s="13" t="s">
        <v>47</v>
      </c>
      <c r="E25" s="4"/>
      <c r="F25" s="7" t="s">
        <v>23</v>
      </c>
      <c r="G25" s="38" t="s">
        <v>95</v>
      </c>
      <c r="H25" s="14" t="str">
        <f ca="1">IF(AND(
            OR(OFFSET($H25,0,-2) = "-",OFFSET($H25,0,-2) = ""),OFFSET($H25,0,-1) = ""),"Incomplete","Complete")</f>
        <v>Complete</v>
      </c>
      <c r="I25" s="1">
        <v>1</v>
      </c>
    </row>
    <row r="26" spans="2:9" ht="60" x14ac:dyDescent="0.2">
      <c r="B26" s="1">
        <v>1258132</v>
      </c>
      <c r="C26" s="3" t="s">
        <v>48</v>
      </c>
      <c r="D26" s="13" t="s">
        <v>49</v>
      </c>
      <c r="E26" s="4"/>
      <c r="F26" s="7" t="s">
        <v>75</v>
      </c>
      <c r="G26" s="8" t="s">
        <v>83</v>
      </c>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5" x14ac:dyDescent="0.2">
      <c r="B27" s="1">
        <v>1258137</v>
      </c>
      <c r="C27" s="3" t="s">
        <v>50</v>
      </c>
      <c r="D27" s="13" t="s">
        <v>51</v>
      </c>
      <c r="E27" s="4"/>
      <c r="F27" s="7" t="s">
        <v>23</v>
      </c>
      <c r="G27" s="8" t="s">
        <v>93</v>
      </c>
      <c r="H27" s="14" t="str">
        <f ca="1">IF(AND(
            OR(OFFSET($H27,0,-2) = "-",OFFSET($H27,0,-2) = ""),OFFSET($H27,0,-1) = ""),"Incomplete","Complete")</f>
        <v>Complete</v>
      </c>
      <c r="I27" s="1">
        <v>1</v>
      </c>
    </row>
    <row r="28" spans="2:9" ht="90" x14ac:dyDescent="0.2">
      <c r="B28" s="1">
        <v>1258139</v>
      </c>
      <c r="C28" s="3" t="s">
        <v>52</v>
      </c>
      <c r="D28" s="13" t="s">
        <v>53</v>
      </c>
      <c r="E28" s="4"/>
      <c r="F28" s="7" t="s">
        <v>23</v>
      </c>
      <c r="G28" s="8" t="s">
        <v>92</v>
      </c>
      <c r="H28" s="14" t="str">
        <f ca="1">IF(AND(
            OR(OFFSET($H28,0,-2) = "-",OFFSET($H28,0,-2) = ""),OFFSET($H28,0,-1) = ""),"Incomplete","Complete")</f>
        <v>Complete</v>
      </c>
      <c r="I28" s="1">
        <v>0</v>
      </c>
    </row>
    <row r="29" spans="2:9" ht="105" x14ac:dyDescent="0.2">
      <c r="B29" s="1">
        <v>1258141</v>
      </c>
      <c r="C29" s="3" t="s">
        <v>54</v>
      </c>
      <c r="D29" s="13" t="s">
        <v>55</v>
      </c>
      <c r="E29" s="4"/>
      <c r="F29" s="7" t="s">
        <v>23</v>
      </c>
      <c r="G29" s="38" t="s">
        <v>94</v>
      </c>
      <c r="H29" s="14" t="str">
        <f ca="1">IF(AND(
            OR(OFFSET($H29,0,-2) = "-",OFFSET($H29,0,-2) = ""),OFFSET($H29,0,-1) = ""),"Incomplete","Complete")</f>
        <v>Complete</v>
      </c>
      <c r="I29" s="1">
        <v>1</v>
      </c>
    </row>
    <row r="30" spans="2:9" ht="75" x14ac:dyDescent="0.2">
      <c r="B30" s="1">
        <v>1363343</v>
      </c>
      <c r="C30" s="3" t="s">
        <v>56</v>
      </c>
      <c r="D30" s="13" t="s">
        <v>57</v>
      </c>
      <c r="E30" s="4"/>
      <c r="F30" s="7" t="s">
        <v>23</v>
      </c>
      <c r="G30" s="8" t="s">
        <v>81</v>
      </c>
      <c r="H30" s="14" t="str">
        <f ca="1">IF(AND(
            OR(OFFSET($H30,0,-2) = "-",OFFSET($H30,0,-2) = ""),OFFSET($H30,0,-1) = ""),"Incomplete","Complete")</f>
        <v>Complete</v>
      </c>
      <c r="I30" s="1">
        <v>0</v>
      </c>
    </row>
    <row r="31" spans="2:9" ht="45" x14ac:dyDescent="0.2">
      <c r="B31" s="1">
        <v>1363448</v>
      </c>
      <c r="C31" s="3" t="s">
        <v>58</v>
      </c>
      <c r="D31" s="13" t="s">
        <v>59</v>
      </c>
      <c r="E31" s="4"/>
      <c r="F31" s="7" t="s">
        <v>66</v>
      </c>
      <c r="G31" s="8" t="s">
        <v>82</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315.75" thickBot="1" x14ac:dyDescent="0.25">
      <c r="B32" s="1">
        <v>1258142</v>
      </c>
      <c r="C32" s="3" t="s">
        <v>60</v>
      </c>
      <c r="D32" s="13" t="s">
        <v>61</v>
      </c>
      <c r="E32" s="4"/>
      <c r="F32" s="59" t="s">
        <v>96</v>
      </c>
      <c r="G32" s="8"/>
      <c r="H32" s="14" t="str">
        <f ca="1">IF(AND(
            OR(OFFSET($H32,0,-2) = "-",OFFSET($H32,0,-2) = ""),OFFSET($H32,0,-1) = ""),"Incomplete","Complete")</f>
        <v>Complete</v>
      </c>
      <c r="I32" s="1">
        <v>0</v>
      </c>
    </row>
    <row r="33" spans="2:8" ht="27" customHeight="1" x14ac:dyDescent="0.2">
      <c r="B33">
        <v>-1</v>
      </c>
      <c r="C33" s="56">
        <f>COUNTIF(I11:I32,"&lt;&gt;-1")</f>
        <v>19</v>
      </c>
      <c r="D33" s="57"/>
      <c r="E33" s="12"/>
      <c r="F33" s="58">
        <f ca="1">IF(C33=0,1,(COUNTIF(H11:H32,TRUE)+COUNTIF(H11:H32,"Complete")) / (C33))</f>
        <v>1</v>
      </c>
      <c r="G33" s="57"/>
      <c r="H33" s="11"/>
    </row>
  </sheetData>
  <sheetProtection password="E36C" sheet="1" objects="1" scenarios="1" insertHyperlinks="0"/>
  <mergeCells count="5">
    <mergeCell ref="C11:E11"/>
    <mergeCell ref="C16:E16"/>
    <mergeCell ref="C18:E18"/>
    <mergeCell ref="C33:D33"/>
    <mergeCell ref="F33:G33"/>
  </mergeCells>
  <conditionalFormatting sqref="C11:G32">
    <cfRule type="expression" dxfId="11" priority="4">
      <formula>$I11=1</formula>
    </cfRule>
  </conditionalFormatting>
  <conditionalFormatting sqref="H11">
    <cfRule type="containsText" dxfId="10" priority="1" operator="containsText" text="~?">
      <formula>NOT(ISERROR(SEARCH("~?",H11)))</formula>
    </cfRule>
    <cfRule type="expression" dxfId="9" priority="5">
      <formula>$H11=""</formula>
    </cfRule>
  </conditionalFormatting>
  <conditionalFormatting sqref="H11:H32">
    <cfRule type="expression" dxfId="8" priority="8">
      <formula>$H11 ="Complete"</formula>
    </cfRule>
    <cfRule type="expression" dxfId="7" priority="9">
      <formula>$H11=1</formula>
    </cfRule>
    <cfRule type="expression" dxfId="6" priority="10">
      <formula>$H11</formula>
    </cfRule>
    <cfRule type="expression" dxfId="5" priority="11">
      <formula>AND(NOT(ISBLANK($H11)), NOT($H11))</formula>
    </cfRule>
    <cfRule type="expression" dxfId="4" priority="12">
      <formula>NOT(ISBLANK($H11))</formula>
    </cfRule>
  </conditionalFormatting>
  <conditionalFormatting sqref="H16">
    <cfRule type="containsText" dxfId="3" priority="2" operator="containsText" text="~?">
      <formula>NOT(ISERROR(SEARCH("~?",H16)))</formula>
    </cfRule>
    <cfRule type="expression" dxfId="2" priority="6">
      <formula>$H16=""</formula>
    </cfRule>
  </conditionalFormatting>
  <conditionalFormatting sqref="H18">
    <cfRule type="containsText" dxfId="1" priority="3" operator="containsText" text="~?">
      <formula>NOT(ISERROR(SEARCH("~?",H18)))</formula>
    </cfRule>
    <cfRule type="expression" dxfId="0" priority="7">
      <formula>$H18=""</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 x14ac:dyDescent="0.2"/>
  <sheetData>
    <row r="1" spans="1:21" x14ac:dyDescent="0.2">
      <c r="A1" s="26" t="s">
        <v>62</v>
      </c>
      <c r="B1" s="1" t="b">
        <f>FALSE()</f>
        <v>0</v>
      </c>
      <c r="C1" s="1" t="b">
        <f>FALSE()</f>
        <v>0</v>
      </c>
      <c r="D1" s="26" t="s">
        <v>66</v>
      </c>
      <c r="E1" s="1" t="b">
        <f>FALSE()</f>
        <v>0</v>
      </c>
      <c r="F1" s="1" t="b">
        <f>TRUE()</f>
        <v>1</v>
      </c>
      <c r="G1" s="26" t="s">
        <v>69</v>
      </c>
      <c r="H1" s="1" t="b">
        <f>TRUE()</f>
        <v>1</v>
      </c>
      <c r="I1" s="1" t="b">
        <f>FALSE()</f>
        <v>0</v>
      </c>
      <c r="J1" s="26" t="s">
        <v>71</v>
      </c>
      <c r="K1" s="1" t="b">
        <f>TRUE()</f>
        <v>1</v>
      </c>
      <c r="L1" s="1" t="b">
        <f>FALSE()</f>
        <v>0</v>
      </c>
      <c r="M1" s="26" t="s">
        <v>73</v>
      </c>
      <c r="N1" s="1" t="b">
        <f>TRUE()</f>
        <v>1</v>
      </c>
      <c r="O1" s="1" t="b">
        <f>FALSE()</f>
        <v>0</v>
      </c>
      <c r="P1" s="26" t="s">
        <v>75</v>
      </c>
      <c r="Q1" s="1" t="b">
        <f>TRUE()</f>
        <v>1</v>
      </c>
      <c r="R1" s="1" t="b">
        <f>FALSE()</f>
        <v>0</v>
      </c>
      <c r="S1" s="26" t="s">
        <v>66</v>
      </c>
      <c r="T1" s="1" t="b">
        <f>FALSE()</f>
        <v>0</v>
      </c>
      <c r="U1" s="1" t="b">
        <f>FALSE()</f>
        <v>0</v>
      </c>
    </row>
    <row r="2" spans="1:21" x14ac:dyDescent="0.2">
      <c r="A2" s="26" t="s">
        <v>63</v>
      </c>
      <c r="B2" s="1" t="b">
        <f>FALSE()</f>
        <v>0</v>
      </c>
      <c r="C2" s="1" t="b">
        <f>FALSE()</f>
        <v>0</v>
      </c>
      <c r="D2" s="26" t="s">
        <v>67</v>
      </c>
      <c r="E2" s="1" t="b">
        <f>FALSE()</f>
        <v>0</v>
      </c>
      <c r="F2" s="1" t="b">
        <f>TRUE()</f>
        <v>1</v>
      </c>
      <c r="G2" s="26" t="s">
        <v>67</v>
      </c>
      <c r="H2" s="1" t="b">
        <f>FALSE()</f>
        <v>0</v>
      </c>
      <c r="I2" s="1" t="b">
        <f>TRUE()</f>
        <v>1</v>
      </c>
      <c r="J2" s="26" t="s">
        <v>67</v>
      </c>
      <c r="K2" s="1" t="b">
        <f>FALSE()</f>
        <v>0</v>
      </c>
      <c r="L2" s="1" t="b">
        <f>TRUE()</f>
        <v>1</v>
      </c>
      <c r="M2" s="26" t="s">
        <v>67</v>
      </c>
      <c r="N2" s="1" t="b">
        <f>FALSE()</f>
        <v>0</v>
      </c>
      <c r="O2" s="1" t="b">
        <f>TRUE()</f>
        <v>1</v>
      </c>
      <c r="P2" s="26" t="s">
        <v>67</v>
      </c>
      <c r="Q2" s="1" t="b">
        <f>FALSE()</f>
        <v>0</v>
      </c>
      <c r="R2" s="1" t="b">
        <f>TRUE()</f>
        <v>1</v>
      </c>
      <c r="S2" s="26" t="s">
        <v>77</v>
      </c>
      <c r="T2" s="1" t="b">
        <f>TRUE()</f>
        <v>1</v>
      </c>
      <c r="U2" s="1" t="b">
        <f>FALSE()</f>
        <v>0</v>
      </c>
    </row>
    <row r="3" spans="1:21" x14ac:dyDescent="0.2">
      <c r="A3" s="26" t="s">
        <v>64</v>
      </c>
      <c r="B3" s="1" t="b">
        <f>FALSE()</f>
        <v>0</v>
      </c>
      <c r="C3" s="1" t="b">
        <f>FALSE()</f>
        <v>0</v>
      </c>
      <c r="D3" s="1" t="s">
        <v>68</v>
      </c>
      <c r="E3" s="1"/>
      <c r="F3" s="1"/>
      <c r="G3" s="1" t="s">
        <v>70</v>
      </c>
      <c r="H3" s="1"/>
      <c r="I3" s="1"/>
      <c r="J3" s="1" t="s">
        <v>72</v>
      </c>
      <c r="K3" s="1"/>
      <c r="L3" s="1"/>
      <c r="M3" s="1" t="s">
        <v>74</v>
      </c>
      <c r="N3" s="1"/>
      <c r="O3" s="1"/>
      <c r="P3" s="1" t="s">
        <v>76</v>
      </c>
      <c r="Q3" s="1"/>
      <c r="R3" s="1"/>
      <c r="S3" s="1" t="s">
        <v>78</v>
      </c>
      <c r="T3" s="1"/>
      <c r="U3" s="1"/>
    </row>
    <row r="4" spans="1:21" x14ac:dyDescent="0.2">
      <c r="A4" s="1" t="s">
        <v>65</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Maria Athanasia</cp:lastModifiedBy>
  <dcterms:created xsi:type="dcterms:W3CDTF">2025-02-19T18:30:56Z</dcterms:created>
  <dcterms:modified xsi:type="dcterms:W3CDTF">2025-03-08T03:42:48Z</dcterms:modified>
  <cp:category/>
</cp:coreProperties>
</file>