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ahmonroe.sharepoint.com/sites/Grants/Shared Documents/General/HSAB/HSAB 25-26/"/>
    </mc:Choice>
  </mc:AlternateContent>
  <xr:revisionPtr revIDLastSave="83" documentId="8_{2E5A38B7-81FE-412F-9A87-545666DA51A4}" xr6:coauthVersionLast="47" xr6:coauthVersionMax="47" xr10:uidLastSave="{26A1CFE4-453C-49A6-9FD0-5B238B659039}"/>
  <workbookProtection lockStructure="1"/>
  <bookViews>
    <workbookView xWindow="-28920" yWindow="-1830" windowWidth="29040" windowHeight="175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H31" i="3" s="1"/>
  <c r="R1" i="4"/>
  <c r="Q1" i="4"/>
  <c r="O1" i="4"/>
  <c r="N1" i="4"/>
  <c r="L1" i="4"/>
  <c r="K1" i="4"/>
  <c r="I1" i="4"/>
  <c r="H1" i="4"/>
  <c r="F1" i="4"/>
  <c r="E1" i="4"/>
  <c r="C1" i="4"/>
  <c r="B1" i="4"/>
  <c r="C33" i="3"/>
  <c r="C11" i="2" s="1"/>
  <c r="C14" i="2" s="1"/>
  <c r="H32" i="3"/>
  <c r="H30" i="3"/>
  <c r="H29" i="3"/>
  <c r="H28" i="3"/>
  <c r="H27" i="3"/>
  <c r="H25" i="3"/>
  <c r="H24" i="3"/>
  <c r="H18" i="3"/>
  <c r="H17" i="3"/>
  <c r="H16" i="3"/>
  <c r="H15" i="3"/>
  <c r="H14" i="3"/>
  <c r="H13" i="3"/>
  <c r="H11" i="3"/>
  <c r="H20" i="3" l="1"/>
  <c r="H23" i="3"/>
  <c r="H26" i="3"/>
  <c r="H21" i="3"/>
  <c r="H22" i="3"/>
  <c r="H19" i="3"/>
  <c r="H12" i="3"/>
  <c r="F33" i="3" l="1"/>
  <c r="E11" i="2" s="1"/>
  <c r="AX12" i="2" s="1"/>
  <c r="N12" i="2" l="1"/>
  <c r="AB12" i="2"/>
  <c r="AA12" i="2"/>
  <c r="G12" i="2"/>
  <c r="AN12" i="2"/>
  <c r="AW12" i="2"/>
  <c r="V12" i="2"/>
  <c r="AR12" i="2"/>
  <c r="AI12" i="2"/>
  <c r="W12" i="2"/>
  <c r="AV12" i="2"/>
  <c r="J12" i="2"/>
  <c r="AD12" i="2"/>
  <c r="U12" i="2"/>
  <c r="AQ12" i="2"/>
  <c r="AM12" i="2"/>
  <c r="BD12" i="2"/>
  <c r="R12" i="2"/>
  <c r="AH12" i="2"/>
  <c r="E14" i="2"/>
  <c r="BA15" i="2" s="1"/>
  <c r="O12" i="2"/>
  <c r="Q12" i="2"/>
  <c r="AZ12" i="2"/>
  <c r="BB12" i="2"/>
  <c r="AE12" i="2"/>
  <c r="AJ12" i="2"/>
  <c r="P12" i="2"/>
  <c r="Y12" i="2"/>
  <c r="AP12" i="2"/>
  <c r="BA12" i="2"/>
  <c r="L12" i="2"/>
  <c r="S12" i="2"/>
  <c r="AK12" i="2"/>
  <c r="AF12" i="2"/>
  <c r="AO12" i="2"/>
  <c r="AL12" i="2"/>
  <c r="AS12" i="2"/>
  <c r="AY12" i="2"/>
  <c r="AU12" i="2"/>
  <c r="I12" i="2"/>
  <c r="Z12" i="2"/>
  <c r="AT12" i="2"/>
  <c r="T12" i="2"/>
  <c r="H12" i="2"/>
  <c r="AC12" i="2"/>
  <c r="K12" i="2"/>
  <c r="BC12" i="2"/>
  <c r="M12" i="2"/>
  <c r="X12" i="2"/>
  <c r="AG12" i="2"/>
  <c r="BF11" i="2"/>
  <c r="J15" i="2" l="1"/>
  <c r="AF15" i="2"/>
  <c r="BD15" i="2"/>
  <c r="Y15" i="2"/>
  <c r="AY15" i="2"/>
  <c r="AC15" i="2"/>
  <c r="P15" i="2"/>
  <c r="AB15" i="2"/>
  <c r="O15" i="2"/>
  <c r="AS15" i="2"/>
  <c r="Q15" i="2"/>
  <c r="AE15" i="2"/>
  <c r="AT15" i="2"/>
  <c r="AP15" i="2"/>
  <c r="L15" i="2"/>
  <c r="AO15" i="2"/>
  <c r="H15" i="2"/>
  <c r="N15" i="2"/>
  <c r="R15" i="2"/>
  <c r="AM15" i="2"/>
  <c r="AZ15" i="2"/>
  <c r="Z15" i="2"/>
  <c r="AI15" i="2"/>
  <c r="AU15" i="2"/>
  <c r="K15" i="2"/>
  <c r="M15" i="2"/>
  <c r="AD15" i="2"/>
  <c r="AR15" i="2"/>
  <c r="S15" i="2"/>
  <c r="I15" i="2"/>
  <c r="V15" i="2"/>
  <c r="AH15" i="2"/>
  <c r="AQ15" i="2"/>
  <c r="BC15" i="2"/>
  <c r="AA15" i="2"/>
  <c r="U15" i="2"/>
  <c r="AL15" i="2"/>
  <c r="AG15" i="2"/>
  <c r="AX15" i="2"/>
  <c r="G15" i="2"/>
  <c r="X15" i="2"/>
  <c r="T15" i="2"/>
  <c r="AK15" i="2"/>
  <c r="BB15" i="2"/>
  <c r="AW15" i="2"/>
  <c r="AN15" i="2"/>
  <c r="W15" i="2"/>
  <c r="AV15" i="2"/>
  <c r="AJ15" i="2"/>
</calcChain>
</file>

<file path=xl/sharedStrings.xml><?xml version="1.0" encoding="utf-8"?>
<sst xmlns="http://schemas.openxmlformats.org/spreadsheetml/2006/main" count="105" uniqueCount="90">
  <si>
    <t>7281e3d6be62afd75b25ad8aae445c292b25dc7d160d31ee43533096562eeb57b4ffce347ce90fc755acef017718a833b5414899b9f093bcfc05f1f68bc14e8epBsMTz3yrpsD+xMsL6giKGFJ1YNWwhyId4qUCW26OwP5gMIGDsP69y4xsfGO4zc9</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</si>
  <si>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</si>
  <si>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</si>
  <si>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</si>
  <si>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</si>
  <si>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</si>
  <si>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</si>
  <si>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</si>
  <si>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</si>
  <si>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</si>
  <si>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</si>
  <si>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</si>
  <si>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</si>
  <si>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</si>
  <si>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</si>
  <si>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</si>
  <si>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</si>
  <si>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</si>
  <si>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</si>
  <si>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</si>
  <si>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</si>
  <si>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</si>
  <si>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</si>
  <si>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</si>
  <si>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</si>
  <si>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</si>
  <si>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</si>
  <si>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</si>
  <si>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</si>
  <si>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</si>
  <si>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</si>
  <si>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</si>
  <si>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</si>
  <si>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</si>
  <si>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</si>
  <si>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</si>
  <si>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</si>
  <si>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</si>
  <si>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</si>
  <si>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</si>
  <si>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</si>
  <si>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</si>
  <si>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</si>
  <si>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</si>
  <si>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</si>
  <si>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</si>
  <si>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</si>
  <si>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</si>
  <si>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</si>
  <si>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</si>
  <si>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</si>
  <si>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</si>
  <si>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</si>
  <si>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</si>
  <si>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</si>
  <si>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</si>
  <si>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</si>
  <si>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</si>
  <si>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</si>
  <si>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</si>
  <si>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</si>
  <si>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</si>
  <si>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</si>
  <si>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</si>
  <si>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</si>
  <si>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</si>
  <si>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</si>
  <si>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</si>
  <si>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</si>
  <si>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</si>
  <si>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</si>
  <si>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</si>
  <si>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</si>
  <si>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</si>
  <si>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</si>
  <si>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</si>
  <si>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</si>
  <si>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</si>
  <si>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 xml:space="preserve">The object, general purpose and nature of this Corporation and its subsidiaries shall be to establish and maintain in Monroe County, Florida, a Corporation that will provide case managed health care, food programs, counseling, housing, resources and services to individuals and families, clinical, and other supportive and volunteer services. Increase affordable housing by acquiring, developing, and maintaining low-income and work-force housing for persons in need. Conduct health education, linkage to care, and housing programs that further seek an HIV-Free generation and the elimination of homelessness in Monroe County, Florida. </t>
  </si>
  <si>
    <t>1: Since 1986, we have provided comprehensive services to individuals living with or affected by HIV. Over time, our focus has expanded to embrace general community wellness through our Health and Housing initiatives across Monroe County.
AH HEALTH is driven by a shared vision of health and well-being for all. Through specialized care for individuals living with HIV/AIDS, we are committed to empowering people, fostering resilience, and building a thriving, inclusive community.
AH HOUSING is dedicated to transforming lives through affordable housing solutions. By providing safe, sustainable, and inclusive housing opportunities in Monroe County, we empower individuals and families to achieve stability and independence.
Both Health and Housing initiatives are connected by a common element—RN-Intensive Case Management, which provides services in both home and community settings. This program supports individuals living with HIV/AIDS, as well as tenants with disabilities other than HIV/AIDS in the Agency’s housing facilities, helping them live independently or with necessary supportive care.
The goal is to promote proactive health literacy and community engagement, preventing individuals from becoming reactive to barriers to care or life-altering crises. This program establishes a healthcare safety net, ensuring quick access to essential services to keep people healthy and connected to care.
11: The Agency prides itself on collaboration with organizations throughout Monroe County and has established numerous networking and partnership agreements.
For the past 10 years, AH Monroe and Wesley House have shared the cost of an IT department. Last year, AH Monroe integrated Florida Keys Outreach Coalition (FKOC) as a wholly owned subsidiary, allowing FKOC to focus exclusively on providing homeless services to the community. Additionally, AH Monroe and MARC House jointly organize the Tour de Keys fundraising event, splitting revenue and expenses equally.
AH Development is spearheading The Poinciana Special Needs Housing Project, a collaboration with the City of Key West that will provide 93 units for 314 clients from various programs, including Samuels House, AH Monroe, FKOC, Catholic Charities, Volunteers of America, Florida Keys Children Shelter, and the Domestic Abuse Shelter—all key members of the Monroe County Homeless Continuum of Care. Furthermore, AH Monroe is allocating two units for Positive Step’s Southernmost Fatherhood Program.
Additional collaborative efforts include shared office space in Marathon and Tavernier, provided by the Monroe County Health Department, to support AH Monroe's operations. As the Ryan White Lead Agency, AH Monroe also maintains strong working relationships with most healthcare, dental, and behavioral care providers throughout Monroe County.</t>
  </si>
  <si>
    <t>Community Based RN Project: RN-- Intensive Case Management Program combined with a Accessible Healthcare Program targets all 430 clients and tenants in Monroe County with a chronic illness such as HIV/AIDS or other co-morbidities in an aging client and non- client population within AH’s Housing Programs.  
The program in collaboration with two Agencies 1.) The Monroe County Health Department also targets people living with HIV/AIDS who have fallen out of care (an estimated 130 people) due to barriers to health care, housing, stigma, mental health and substance abuse. 2. The Monroe County Homeless Continuum of Care, wherein the Agency is part of the Coordinated Assessment System, which offers Resource Identification for households seeking shelter, rapid rehousing, or permanent housing. -</t>
  </si>
  <si>
    <t>Service: RN-Intensive Case Mgr. Unit: Hourly. Cost $46 per Unit -</t>
  </si>
  <si>
    <t>23 Full Time and 1 Part Time</t>
  </si>
  <si>
    <t>$165,000</t>
  </si>
  <si>
    <t>Treatment: The Agency provides services to individuals living with HIV/AIDS in Monroe County to help them achieve an undetectable viral load, effectively preventing the transmission of HIV/AIDS. To ensure viral load suppression, the Agency offers comprehensive support, including Medical Case Management, RN-Intensive Case Management, Linkage to Care, and contracted Behavioral Health Programs for people living with HIV/AIDS in Monroe County.
Prevention: The Agency remains committed to prevention, emphasizing treatment as prevention to reduce HIV transmission. This includes providing access to PrEP and distributing approximately 9,000 condoms per month to local bars and guest houses to help maintain an HIV-negative community.
Housing: The Agency employs a dedicated housing staff responsible for rental assistance, homeless prevention, and Rapid Re-Housing programs for scattered-site landlords throughout Monroe County. Additionally, the Agency owns and manages 127 units of independent living facilities that serve individuals living with HIV/AIDS, veterans, the elderly, low-income households, and individuals with disabilities. All AH Residential Facility tenants, regardless of HIV status, have access to RN-Intensive Case Management and Behavioral Health Services.
Development: As a low-income housing developer, the Agency has built 127 units of affordable housing and is currently working on two major projects. The Lofts at Bahama Village will provide 128 units of low-income and workforce housing, while the Poinciana Special Needs Housing Project—a collaboration with the City of Key West—will offer 93 units for 314 clients from various programs, including Samuels House, AH Monroe, FKOC, Catholic Charities, VOA, Florida Keys Children Shelter, and DAS, all of whom are part of the Monroe County Homeless Continuum of Care. The Agency also operates an in-house Property Management company to oversee its facilities.</t>
  </si>
  <si>
    <t>AH is continuing the Community-Based RN Project: RN- Intensive Case Management.  Based upon data gathered from HSAB’s program funding for the past five years, we’ve identified common elements for physical health including a framework for understanding illness and wellness; health promoting behaviors; treatment adherence; self-monitoring of physical status; and accessing appropriate treatment and services, within a home-based environment.  The goal: serve 430 individuals @ $165,000.</t>
  </si>
  <si>
    <t xml:space="preserve">A walk-in from media and social media advertising; referral from Monroe County Health Department; a primary or specialty care medical provider; or through the Monroe County’s Homeless Continuum of Care; the Community Resource Guide, distributed throughout hospitals, jails and Social Services providers.  AH also provides informational websites such as ahmonroe.org, ahhealth.org and ahhousing.org. </t>
  </si>
  <si>
    <t>1978 hours by 21 volunteers</t>
  </si>
  <si>
    <t>-Objective #1 - Improve amount of individuals at Level 1 (stable) and/or exhibiting positive movement (i.e. improved Acuity Level-of-Care) to 74% of client/tenant population (currently at 68.5%).
         Data from the last 12 months of the Community Based RN Project: RN- Intensive Case Management 
         show the following number of clients/tenants within Levels 1, 2, or 3. The goal is to track  
         movement from one level to the next.  
          •Level 1 (stable) - 195 (71.9%) Clients/Tenants  
          •Level 2 (barrier) - 54 (11.9%)  Clients/Tenants
          •Level 3 (acute) - 56 (19.6%)   Clients/Tenants      
-Objective #2 - Improve Viral Suppression to 97 % among HIV Positive client/tenants (currently at 95.9 %).</t>
  </si>
  <si>
    <t>Health is a complex, multi-faceted goal.
Among all the funding we’ve received from HSAB over the years, our Community-Based RN Project has been the most successful—data from the program supports this. This success underscores the need for our Agency to continue expanding accessible healthcare options, not just for individuals living with HIV/AIDS, but for those managing other chronic illnesses as well.
We are also unwavering, boundary-pushing advocates of the principle that Housing IS Care. Our housing initiatives are increasing the availability of accessible, affordable units for our workforce, and our new stewardship of FKOC only strengthens our commitment to providing both temporary and permanent solutions for the unhoused and homeless population.
But offering a lifeline of independence isn’t enough—it must be paired with nutrition, socialization, and community awareness, all of which reinforce the ongoing need for supportive care.
When Medical Case Management is combined with clinical services and enhanced by our Health + Housing programs, it leads to sustainable health outcomes for Monroe County. A healthier community fosters a stable environment—one where people can live, love, and build a foundation for the next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</si>
</sst>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9">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2" workbookViewId="0">
      <selection activeCell="B16" sqref="B16:E16"/>
    </sheetView>
  </sheetViews>
  <sheetFormatPr defaultRowHeight="15.5" x14ac:dyDescent="0.35"/>
  <cols>
    <col min="2" max="5" width="25" customWidth="1"/>
    <col min="702" max="702" width="9.07421875" hidden="1"/>
  </cols>
  <sheetData>
    <row r="8" spans="2:5" ht="32" customHeight="1" x14ac:dyDescent="0.35">
      <c r="B8" s="39" t="s">
        <v>1</v>
      </c>
      <c r="C8" s="40"/>
      <c r="D8" s="40"/>
      <c r="E8" s="40"/>
    </row>
    <row r="10" spans="2:5" ht="28" x14ac:dyDescent="0.35">
      <c r="B10" s="2" t="s">
        <v>2</v>
      </c>
    </row>
    <row r="12" spans="2:5" ht="409.6" customHeight="1" x14ac:dyDescent="0.35">
      <c r="B12" s="41" t="s">
        <v>3</v>
      </c>
      <c r="C12" s="41"/>
      <c r="D12" s="41"/>
      <c r="E12" s="41"/>
    </row>
    <row r="14" spans="2:5" ht="28" x14ac:dyDescent="0.35">
      <c r="B14" s="2" t="s">
        <v>4</v>
      </c>
    </row>
    <row r="16" spans="2:5" ht="16" customHeight="1" x14ac:dyDescent="0.35">
      <c r="B16" s="42" t="s">
        <v>5</v>
      </c>
      <c r="C16" s="40"/>
      <c r="D16" s="40"/>
      <c r="E16" s="40"/>
    </row>
    <row r="702" spans="702:702" x14ac:dyDescent="0.3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5" x14ac:dyDescent="0.35"/>
  <cols>
    <col min="2" max="3" width="20" customWidth="1"/>
    <col min="4" max="4" width="9.07421875" hidden="1"/>
    <col min="5" max="5" width="20" customWidth="1"/>
    <col min="6" max="6" width="2" customWidth="1"/>
    <col min="7" max="56" width="1" customWidth="1"/>
    <col min="57" max="57" width="2" customWidth="1"/>
    <col min="58" max="58" width="20" customWidth="1"/>
  </cols>
  <sheetData>
    <row r="2" spans="2:58" hidden="1" x14ac:dyDescent="0.35"/>
    <row r="3" spans="2:58" hidden="1" x14ac:dyDescent="0.35"/>
    <row r="4" spans="2:58" hidden="1" x14ac:dyDescent="0.35"/>
    <row r="5" spans="2:58" hidden="1" x14ac:dyDescent="0.35"/>
    <row r="6" spans="2:58" hidden="1" x14ac:dyDescent="0.35"/>
    <row r="7" spans="2:58" hidden="1" x14ac:dyDescent="0.35"/>
    <row r="8" spans="2:58" ht="28" x14ac:dyDescent="0.35">
      <c r="B8" s="2" t="s">
        <v>7</v>
      </c>
    </row>
    <row r="10" spans="2:58" ht="32" customHeight="1" x14ac:dyDescent="0.35">
      <c r="B10" s="5" t="s">
        <v>8</v>
      </c>
      <c r="C10" s="5" t="s">
        <v>9</v>
      </c>
      <c r="D10" s="5" t="s">
        <v>10</v>
      </c>
      <c r="E10" s="5" t="s">
        <v>11</v>
      </c>
      <c r="F10" s="43" t="s">
        <v>12</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5" t="s">
        <v>13</v>
      </c>
    </row>
    <row r="11" spans="2:58" x14ac:dyDescent="0.35">
      <c r="B11" s="50">
        <v>1</v>
      </c>
      <c r="C11" s="51">
        <f>'1'!C33</f>
        <v>19</v>
      </c>
      <c r="D11" s="51"/>
      <c r="E11" s="51">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2" t="str">
        <f ca="1">IF(E11= 1, "Complete: no errors",IF(COUNTIF(INDIRECT("'"&amp;B11:B13&amp;"'!H11:H12"),"*"&amp;"response"&amp;"*"),"Errors present","No errors"))</f>
        <v>Complete: no errors</v>
      </c>
    </row>
    <row r="12" spans="2:58" x14ac:dyDescent="0.35">
      <c r="B12" s="50"/>
      <c r="C12" s="51"/>
      <c r="D12" s="51"/>
      <c r="E12" s="51"/>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2"/>
    </row>
    <row r="13" spans="2:58" x14ac:dyDescent="0.35">
      <c r="B13" s="50"/>
      <c r="C13" s="51"/>
      <c r="D13" s="51"/>
      <c r="E13" s="51"/>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2"/>
    </row>
    <row r="14" spans="2:58" ht="18" x14ac:dyDescent="0.35">
      <c r="B14" s="44" t="s">
        <v>6</v>
      </c>
      <c r="C14" s="46">
        <f>SUM(C11:C13)</f>
        <v>19</v>
      </c>
      <c r="D14" s="46"/>
      <c r="E14" s="46">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8"/>
    </row>
    <row r="15" spans="2:58" ht="18" x14ac:dyDescent="0.35">
      <c r="B15" s="45"/>
      <c r="C15" s="47"/>
      <c r="D15" s="47"/>
      <c r="E15" s="47"/>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9"/>
    </row>
    <row r="16" spans="2:58" ht="18" x14ac:dyDescent="0.35">
      <c r="B16" s="45"/>
      <c r="C16" s="47"/>
      <c r="D16" s="47"/>
      <c r="E16" s="47"/>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9"/>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32" activePane="bottomLeft" state="frozen"/>
      <selection pane="bottomLeft" activeCell="G21" sqref="G21"/>
    </sheetView>
  </sheetViews>
  <sheetFormatPr defaultRowHeight="15.5" x14ac:dyDescent="0.35"/>
  <cols>
    <col min="2" max="2" width="9.07421875" hidden="1"/>
    <col min="3" max="3" width="10" customWidth="1"/>
    <col min="4" max="4" width="66" customWidth="1"/>
    <col min="5" max="5" width="9.07421875" hidden="1"/>
    <col min="6" max="6" width="25" customWidth="1"/>
    <col min="7" max="7" width="66" customWidth="1"/>
    <col min="8" max="8" width="40" customWidth="1"/>
    <col min="9" max="9" width="9.07421875" hidden="1"/>
  </cols>
  <sheetData>
    <row r="2" spans="2:9" ht="28" x14ac:dyDescent="0.35">
      <c r="C2" s="2" t="s">
        <v>14</v>
      </c>
    </row>
    <row r="3" spans="2:9" hidden="1" x14ac:dyDescent="0.35"/>
    <row r="4" spans="2:9" hidden="1" x14ac:dyDescent="0.35"/>
    <row r="5" spans="2:9" hidden="1" x14ac:dyDescent="0.35"/>
    <row r="6" spans="2:9" hidden="1" x14ac:dyDescent="0.35"/>
    <row r="7" spans="2:9" hidden="1" x14ac:dyDescent="0.35"/>
    <row r="8" spans="2:9" hidden="1" x14ac:dyDescent="0.35"/>
    <row r="10" spans="2:9" ht="32" customHeight="1" x14ac:dyDescent="0.35">
      <c r="C10" s="5" t="s">
        <v>15</v>
      </c>
      <c r="D10" s="5" t="s">
        <v>16</v>
      </c>
      <c r="E10" s="5" t="s">
        <v>10</v>
      </c>
      <c r="F10" s="6" t="s">
        <v>17</v>
      </c>
      <c r="G10" s="6" t="s">
        <v>18</v>
      </c>
      <c r="H10" s="6" t="s">
        <v>19</v>
      </c>
      <c r="I10" t="s">
        <v>10</v>
      </c>
    </row>
    <row r="11" spans="2:9" ht="20" customHeight="1" x14ac:dyDescent="0.35">
      <c r="B11" s="1"/>
      <c r="C11" s="53" t="s">
        <v>20</v>
      </c>
      <c r="D11" s="54"/>
      <c r="E11" s="55"/>
      <c r="F11" s="9"/>
      <c r="G11" s="10"/>
      <c r="H11" s="14" t="str">
        <f>IF(AND(ISBLANK(F11),ISBLANK(G11)),"?", "Anything entered in this row will be ignored")</f>
        <v>?</v>
      </c>
      <c r="I11" s="1">
        <v>-1</v>
      </c>
    </row>
    <row r="12" spans="2:9" ht="201.5" x14ac:dyDescent="0.35">
      <c r="B12" s="1">
        <v>1257726</v>
      </c>
      <c r="C12" s="3" t="s">
        <v>21</v>
      </c>
      <c r="D12" s="13" t="s">
        <v>22</v>
      </c>
      <c r="E12" s="4"/>
      <c r="F12" s="7" t="s">
        <v>61</v>
      </c>
      <c r="G12" s="8" t="s">
        <v>83</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39.5" x14ac:dyDescent="0.35">
      <c r="B13" s="1">
        <v>1257730</v>
      </c>
      <c r="C13" s="3" t="s">
        <v>23</v>
      </c>
      <c r="D13" s="13" t="s">
        <v>24</v>
      </c>
      <c r="E13" s="4"/>
      <c r="F13" s="38"/>
      <c r="G13" s="8" t="s">
        <v>78</v>
      </c>
      <c r="H13" s="14" t="str">
        <f ca="1">IF(AND(
            OR(OFFSET($H13,0,-2) = "-",OFFSET($H13,0,-2) = ""),OFFSET($H13,0,-1) = ""),"Incomplete","Complete")</f>
        <v>Complete</v>
      </c>
      <c r="I13" s="1">
        <v>0</v>
      </c>
    </row>
    <row r="14" spans="2:9" ht="409.5" x14ac:dyDescent="0.35">
      <c r="B14" s="1">
        <v>1257731</v>
      </c>
      <c r="C14" s="3" t="s">
        <v>25</v>
      </c>
      <c r="D14" s="13" t="s">
        <v>26</v>
      </c>
      <c r="E14" s="4"/>
      <c r="F14" s="38"/>
      <c r="G14" s="8" t="s">
        <v>84</v>
      </c>
      <c r="H14" s="14" t="str">
        <f ca="1">IF(AND(
            OR(OFFSET($H14,0,-2) = "-",OFFSET($H14,0,-2) = ""),OFFSET($H14,0,-1) = ""),"Incomplete","Complete")</f>
        <v>Complete</v>
      </c>
      <c r="I14" s="1">
        <v>1</v>
      </c>
    </row>
    <row r="15" spans="2:9" ht="108.5" x14ac:dyDescent="0.35">
      <c r="B15" s="1">
        <v>1254674</v>
      </c>
      <c r="C15" s="3" t="s">
        <v>27</v>
      </c>
      <c r="D15" s="13" t="s">
        <v>28</v>
      </c>
      <c r="E15" s="4"/>
      <c r="F15" s="38"/>
      <c r="G15" s="8" t="s">
        <v>85</v>
      </c>
      <c r="H15" s="14" t="str">
        <f ca="1">IF(AND(
            OR(OFFSET($H15,0,-2) = "-",OFFSET($H15,0,-2) = ""),OFFSET($H15,0,-1) = ""),"Incomplete","Complete")</f>
        <v>Complete</v>
      </c>
      <c r="I15" s="1">
        <v>0</v>
      </c>
    </row>
    <row r="16" spans="2:9" ht="20" customHeight="1" x14ac:dyDescent="0.35">
      <c r="B16" s="1"/>
      <c r="C16" s="53" t="s">
        <v>29</v>
      </c>
      <c r="D16" s="54"/>
      <c r="E16" s="55"/>
      <c r="F16" s="9"/>
      <c r="G16" s="10"/>
      <c r="H16" s="14" t="str">
        <f>IF(AND(ISBLANK(F16),ISBLANK(G16)),"?", "Anything entered in this row will be ignored")</f>
        <v>?</v>
      </c>
      <c r="I16" s="1">
        <v>-1</v>
      </c>
    </row>
    <row r="17" spans="2:9" ht="409.5" x14ac:dyDescent="0.35">
      <c r="B17" s="1">
        <v>1257715</v>
      </c>
      <c r="C17" s="3" t="s">
        <v>30</v>
      </c>
      <c r="D17" s="13" t="s">
        <v>31</v>
      </c>
      <c r="E17" s="4"/>
      <c r="F17" s="7"/>
      <c r="G17" s="8" t="s">
        <v>79</v>
      </c>
      <c r="H17" s="14" t="str">
        <f ca="1">IF(AND(
            OR(OFFSET($H17,0,-2) = "-",OFFSET($H17,0,-2) = ""),OFFSET($H17,0,-1) = ""),"Incomplete","Complete")</f>
        <v>Complete</v>
      </c>
      <c r="I17" s="1">
        <v>1</v>
      </c>
    </row>
    <row r="18" spans="2:9" ht="20" customHeight="1" x14ac:dyDescent="0.35">
      <c r="B18" s="1"/>
      <c r="C18" s="53" t="s">
        <v>32</v>
      </c>
      <c r="D18" s="54"/>
      <c r="E18" s="55"/>
      <c r="F18" s="9"/>
      <c r="G18" s="10"/>
      <c r="H18" s="14" t="str">
        <f>IF(AND(ISBLANK(F18),ISBLANK(G18)),"?", "Anything entered in this row will be ignored")</f>
        <v>?</v>
      </c>
      <c r="I18" s="1">
        <v>-1</v>
      </c>
    </row>
    <row r="19" spans="2:9" ht="46.5" x14ac:dyDescent="0.35">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6.5" x14ac:dyDescent="0.35">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2" x14ac:dyDescent="0.35">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6.5" x14ac:dyDescent="0.35">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2" x14ac:dyDescent="0.35">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01.5" x14ac:dyDescent="0.35">
      <c r="B24" s="1">
        <v>1258128</v>
      </c>
      <c r="C24" s="3" t="s">
        <v>43</v>
      </c>
      <c r="D24" s="13" t="s">
        <v>44</v>
      </c>
      <c r="E24" s="4"/>
      <c r="F24" s="7"/>
      <c r="G24" s="8" t="s">
        <v>80</v>
      </c>
      <c r="H24" s="14" t="str">
        <f ca="1">IF(AND(
            OR(OFFSET($H24,0,-2) = "-",OFFSET($H24,0,-2) = ""),OFFSET($H24,0,-1) = ""),"Incomplete","Complete")</f>
        <v>Complete</v>
      </c>
      <c r="I24" s="1">
        <v>0</v>
      </c>
    </row>
    <row r="25" spans="2:9" ht="93" x14ac:dyDescent="0.35">
      <c r="B25" s="1">
        <v>1258129</v>
      </c>
      <c r="C25" s="3" t="s">
        <v>45</v>
      </c>
      <c r="D25" s="13" t="s">
        <v>46</v>
      </c>
      <c r="E25" s="4"/>
      <c r="F25" s="7"/>
      <c r="G25" s="8" t="s">
        <v>86</v>
      </c>
      <c r="H25" s="14" t="str">
        <f ca="1">IF(AND(
            OR(OFFSET($H25,0,-2) = "-",OFFSET($H25,0,-2) = ""),OFFSET($H25,0,-1) = ""),"Incomplete","Complete")</f>
        <v>Complete</v>
      </c>
      <c r="I25" s="1">
        <v>1</v>
      </c>
    </row>
    <row r="26" spans="2:9" ht="62" x14ac:dyDescent="0.3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7.5" x14ac:dyDescent="0.35">
      <c r="B27" s="1">
        <v>1258137</v>
      </c>
      <c r="C27" s="3" t="s">
        <v>49</v>
      </c>
      <c r="D27" s="13" t="s">
        <v>50</v>
      </c>
      <c r="E27" s="4"/>
      <c r="F27" s="7"/>
      <c r="G27" s="8" t="s">
        <v>87</v>
      </c>
      <c r="H27" s="14" t="str">
        <f ca="1">IF(AND(
            OR(OFFSET($H27,0,-2) = "-",OFFSET($H27,0,-2) = ""),OFFSET($H27,0,-1) = ""),"Incomplete","Complete")</f>
        <v>Complete</v>
      </c>
      <c r="I27" s="1">
        <v>1</v>
      </c>
    </row>
    <row r="28" spans="2:9" ht="201.5" x14ac:dyDescent="0.35">
      <c r="B28" s="1">
        <v>1258139</v>
      </c>
      <c r="C28" s="3" t="s">
        <v>51</v>
      </c>
      <c r="D28" s="13" t="s">
        <v>52</v>
      </c>
      <c r="E28" s="4"/>
      <c r="F28" s="7"/>
      <c r="G28" s="8" t="s">
        <v>88</v>
      </c>
      <c r="H28" s="14" t="str">
        <f ca="1">IF(AND(
            OR(OFFSET($H28,0,-2) = "-",OFFSET($H28,0,-2) = ""),OFFSET($H28,0,-1) = ""),"Incomplete","Complete")</f>
        <v>Complete</v>
      </c>
      <c r="I28" s="1">
        <v>0</v>
      </c>
    </row>
    <row r="29" spans="2:9" ht="108.5" x14ac:dyDescent="0.35">
      <c r="B29" s="1">
        <v>1258141</v>
      </c>
      <c r="C29" s="3" t="s">
        <v>53</v>
      </c>
      <c r="D29" s="13" t="s">
        <v>54</v>
      </c>
      <c r="E29" s="4"/>
      <c r="F29" s="7"/>
      <c r="G29" s="8" t="s">
        <v>81</v>
      </c>
      <c r="H29" s="14" t="str">
        <f ca="1">IF(AND(
            OR(OFFSET($H29,0,-2) = "-",OFFSET($H29,0,-2) = ""),OFFSET($H29,0,-1) = ""),"Incomplete","Complete")</f>
        <v>Complete</v>
      </c>
      <c r="I29" s="1">
        <v>1</v>
      </c>
    </row>
    <row r="30" spans="2:9" ht="77.5" x14ac:dyDescent="0.35">
      <c r="B30" s="1">
        <v>1363343</v>
      </c>
      <c r="C30" s="3" t="s">
        <v>55</v>
      </c>
      <c r="D30" s="13" t="s">
        <v>56</v>
      </c>
      <c r="E30" s="4"/>
      <c r="F30" s="7"/>
      <c r="G30" s="8" t="s">
        <v>82</v>
      </c>
      <c r="H30" s="14" t="str">
        <f ca="1">IF(AND(
            OR(OFFSET($H30,0,-2) = "-",OFFSET($H30,0,-2) = ""),OFFSET($H30,0,-1) = ""),"Incomplete","Complete")</f>
        <v>Complete</v>
      </c>
      <c r="I30" s="1">
        <v>0</v>
      </c>
    </row>
    <row r="31" spans="2:9" ht="46.5" x14ac:dyDescent="0.35">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372" x14ac:dyDescent="0.35">
      <c r="B32" s="1">
        <v>1258142</v>
      </c>
      <c r="C32" s="3" t="s">
        <v>59</v>
      </c>
      <c r="D32" s="13" t="s">
        <v>60</v>
      </c>
      <c r="E32" s="4"/>
      <c r="F32" s="7"/>
      <c r="G32" s="8" t="s">
        <v>89</v>
      </c>
      <c r="H32" s="14" t="str">
        <f ca="1">IF(AND(
            OR(OFFSET($H32,0,-2) = "-",OFFSET($H32,0,-2) = ""),OFFSET($H32,0,-1) = ""),"Incomplete","Complete")</f>
        <v>Complete</v>
      </c>
      <c r="I32" s="1">
        <v>0</v>
      </c>
    </row>
    <row r="33" spans="2:8" ht="27" customHeight="1" x14ac:dyDescent="0.35">
      <c r="B33">
        <v>-1</v>
      </c>
      <c r="C33" s="56">
        <f>COUNTIF(I11:I32,"&lt;&gt;-1")</f>
        <v>19</v>
      </c>
      <c r="D33" s="57"/>
      <c r="E33" s="12"/>
      <c r="F33" s="58">
        <f ca="1">IF(C33=0,1,(COUNTIF(H11:H32,TRUE)+COUNTIF(H11:H32,"Complete")) / (C33))</f>
        <v>1</v>
      </c>
      <c r="G33" s="57"/>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5" x14ac:dyDescent="0.35"/>
  <sheetData>
    <row r="1" spans="1:21" x14ac:dyDescent="0.3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3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3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3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9C88BDC19570428648E19263294035" ma:contentTypeVersion="16" ma:contentTypeDescription="Create a new document." ma:contentTypeScope="" ma:versionID="0f18e8313310fbd5722a6ef30c87d7d1">
  <xsd:schema xmlns:xsd="http://www.w3.org/2001/XMLSchema" xmlns:xs="http://www.w3.org/2001/XMLSchema" xmlns:p="http://schemas.microsoft.com/office/2006/metadata/properties" xmlns:ns2="abdb22a1-4f57-41d0-ac3e-b7fef307f478" xmlns:ns3="34017cac-9bdc-4606-90e6-e39883ea11e0" targetNamespace="http://schemas.microsoft.com/office/2006/metadata/properties" ma:root="true" ma:fieldsID="9dde254ad46a709befe6be85992cb772" ns2:_="" ns3:_="">
    <xsd:import namespace="abdb22a1-4f57-41d0-ac3e-b7fef307f478"/>
    <xsd:import namespace="34017cac-9bdc-4606-90e6-e39883ea11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b22a1-4f57-41d0-ac3e-b7fef307f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6416b6-1681-4afb-a85d-a84fd3a619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17cac-9bdc-4606-90e6-e39883ea11e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237fe81-7676-40cc-b21a-998e2ac7935a}" ma:internalName="TaxCatchAll" ma:showField="CatchAllData" ma:web="34017cac-9bdc-4606-90e6-e39883ea11e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db22a1-4f57-41d0-ac3e-b7fef307f478">
      <Terms xmlns="http://schemas.microsoft.com/office/infopath/2007/PartnerControls"/>
    </lcf76f155ced4ddcb4097134ff3c332f>
    <TaxCatchAll xmlns="34017cac-9bdc-4606-90e6-e39883ea11e0" xsi:nil="true"/>
  </documentManagement>
</p:properties>
</file>

<file path=customXml/itemProps1.xml><?xml version="1.0" encoding="utf-8"?>
<ds:datastoreItem xmlns:ds="http://schemas.openxmlformats.org/officeDocument/2006/customXml" ds:itemID="{8F50C5C8-B943-4416-A7B5-459F26801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b22a1-4f57-41d0-ac3e-b7fef307f478"/>
    <ds:schemaRef ds:uri="34017cac-9bdc-4606-90e6-e39883ea1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E680E3-0858-4818-AE1B-450DCF94D8E1}">
  <ds:schemaRefs>
    <ds:schemaRef ds:uri="http://schemas.microsoft.com/sharepoint/v3/contenttype/forms"/>
  </ds:schemaRefs>
</ds:datastoreItem>
</file>

<file path=customXml/itemProps3.xml><?xml version="1.0" encoding="utf-8"?>
<ds:datastoreItem xmlns:ds="http://schemas.openxmlformats.org/officeDocument/2006/customXml" ds:itemID="{FBEBA6FB-608C-47EB-AC11-75E71F5B4A03}">
  <ds:schemaRefs>
    <ds:schemaRef ds:uri="http://schemas.microsoft.com/office/2006/metadata/properties"/>
    <ds:schemaRef ds:uri="http://schemas.microsoft.com/office/infopath/2007/PartnerControls"/>
    <ds:schemaRef ds:uri="abdb22a1-4f57-41d0-ac3e-b7fef307f478"/>
    <ds:schemaRef ds:uri="34017cac-9bdc-4606-90e6-e39883ea11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Scott Pridgen</cp:lastModifiedBy>
  <dcterms:created xsi:type="dcterms:W3CDTF">2025-02-10T16:26:43Z</dcterms:created>
  <dcterms:modified xsi:type="dcterms:W3CDTF">2025-03-19T14:32:08Z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0x010100829C88BDC19570428648E19263294035</vt:lpwstr>
  </property>
  <property fmtid="{D5CDD505-2E9C-101B-9397-08002B2CF9AE}" pid="3" name="MediaServiceImageTags">
    <vt:lpwstr/>
  </property>
</Properties>
</file>